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\Documents\! Teaching\# Teaching - CenSARA Classes Pre 2018\!Class Room Present - 3Day\"/>
    </mc:Choice>
  </mc:AlternateContent>
  <xr:revisionPtr revIDLastSave="0" documentId="13_ncr:1_{BDB08464-3BCA-4B41-9058-367154106D7C}" xr6:coauthVersionLast="47" xr6:coauthVersionMax="47" xr10:uidLastSave="{00000000-0000-0000-0000-000000000000}"/>
  <bookViews>
    <workbookView xWindow="-120" yWindow="-120" windowWidth="29040" windowHeight="15720" xr2:uid="{A240C55E-6B92-4F05-99E7-C02147DEBB33}"/>
  </bookViews>
  <sheets>
    <sheet name="Concatenate vs Concat" sheetId="5" r:id="rId1"/>
    <sheet name="Pie Chart &amp; Relative Freq" sheetId="1" r:id="rId2"/>
    <sheet name="Frequency Distribution Data" sheetId="3" r:id="rId3"/>
    <sheet name="Frequency Distribution" sheetId="2" r:id="rId4"/>
  </sheets>
  <definedNames>
    <definedName name="costs">'Frequency Distribution'!$B$3:$B$128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5" l="1"/>
  <c r="H13" i="5"/>
  <c r="H11" i="5"/>
  <c r="H10" i="5"/>
  <c r="H8" i="5"/>
  <c r="H7" i="5"/>
  <c r="H5" i="5"/>
  <c r="H4" i="5" a="1"/>
  <c r="H4" i="5" s="1"/>
  <c r="I7" i="2"/>
  <c r="F4" i="2"/>
  <c r="F3" i="2"/>
  <c r="F2" i="2"/>
  <c r="G6" i="2" s="1"/>
  <c r="I9" i="2" l="1"/>
  <c r="D16" i="2" s="1"/>
  <c r="I8" i="2"/>
  <c r="F5" i="2"/>
  <c r="F15" i="2" l="1"/>
  <c r="I15" i="2" s="1"/>
  <c r="D17" i="2"/>
  <c r="F16" i="2"/>
  <c r="N15" i="2"/>
  <c r="P15" i="2" s="1"/>
  <c r="N16" i="2"/>
  <c r="P16" i="2" s="1"/>
  <c r="D29" i="2" l="1"/>
  <c r="D42" i="2" s="1"/>
  <c r="H15" i="2"/>
  <c r="G15" i="2" s="1"/>
  <c r="H16" i="2"/>
  <c r="G16" i="2" s="1"/>
  <c r="D18" i="2"/>
  <c r="N17" i="2" s="1"/>
  <c r="P17" i="2" s="1"/>
  <c r="F17" i="2"/>
  <c r="D30" i="2"/>
  <c r="D43" i="2" s="1"/>
  <c r="I16" i="2"/>
  <c r="E29" i="2"/>
  <c r="Q15" i="2"/>
  <c r="J15" i="2"/>
  <c r="Q16" i="2" l="1"/>
  <c r="E30" i="2"/>
  <c r="D19" i="2"/>
  <c r="N18" i="2" s="1"/>
  <c r="P18" i="2" s="1"/>
  <c r="F18" i="2"/>
  <c r="D32" i="2" s="1"/>
  <c r="D45" i="2" s="1"/>
  <c r="J16" i="2"/>
  <c r="H17" i="2"/>
  <c r="G17" i="2" s="1"/>
  <c r="D31" i="2"/>
  <c r="D44" i="2" s="1"/>
  <c r="I17" i="2"/>
  <c r="I18" i="2" l="1"/>
  <c r="Q18" i="2" s="1"/>
  <c r="D20" i="2"/>
  <c r="F19" i="2"/>
  <c r="E31" i="2"/>
  <c r="Q17" i="2"/>
  <c r="J17" i="2"/>
  <c r="I19" i="2"/>
  <c r="H18" i="2"/>
  <c r="G18" i="2" s="1"/>
  <c r="J18" i="2" l="1"/>
  <c r="J19" i="2" s="1"/>
  <c r="E32" i="2"/>
  <c r="E33" i="2"/>
  <c r="Q19" i="2"/>
  <c r="D21" i="2"/>
  <c r="F20" i="2"/>
  <c r="D34" i="2" s="1"/>
  <c r="D47" i="2" s="1"/>
  <c r="N19" i="2"/>
  <c r="P19" i="2" s="1"/>
  <c r="H19" i="2"/>
  <c r="G19" i="2" s="1"/>
  <c r="D33" i="2"/>
  <c r="D46" i="2" s="1"/>
  <c r="I20" i="2" l="1"/>
  <c r="J20" i="2" s="1"/>
  <c r="F21" i="2"/>
  <c r="H21" i="2" s="1"/>
  <c r="N20" i="2"/>
  <c r="P20" i="2" s="1"/>
  <c r="I21" i="2"/>
  <c r="H20" i="2"/>
  <c r="G20" i="2" s="1"/>
  <c r="E34" i="2" l="1"/>
  <c r="J22" i="2"/>
  <c r="Q20" i="2"/>
  <c r="D35" i="2"/>
  <c r="D48" i="2" s="1"/>
  <c r="E35" i="2"/>
  <c r="E36" i="2" s="1"/>
  <c r="Q21" i="2"/>
  <c r="N21" i="2"/>
  <c r="P21" i="2" s="1"/>
  <c r="J21" i="2"/>
  <c r="G21" i="2"/>
  <c r="G22" i="2" l="1"/>
  <c r="L16" i="2" l="1"/>
  <c r="F30" i="2" s="1"/>
  <c r="L15" i="2"/>
  <c r="F29" i="2" s="1"/>
  <c r="L17" i="2"/>
  <c r="F31" i="2" s="1"/>
  <c r="L18" i="2"/>
  <c r="F32" i="2" s="1"/>
  <c r="L19" i="2"/>
  <c r="F33" i="2" s="1"/>
  <c r="L20" i="2"/>
  <c r="F34" i="2" s="1"/>
  <c r="L21" i="2"/>
  <c r="F35" i="2" s="1"/>
  <c r="L22" i="2"/>
  <c r="G35" i="2" l="1"/>
  <c r="E48" i="2" s="1"/>
  <c r="G34" i="2"/>
  <c r="E47" i="2" s="1"/>
  <c r="G33" i="2"/>
  <c r="E46" i="2" s="1"/>
  <c r="G32" i="2"/>
  <c r="E45" i="2" s="1"/>
  <c r="G31" i="2"/>
  <c r="E44" i="2" s="1"/>
  <c r="G30" i="2"/>
  <c r="E43" i="2" s="1"/>
  <c r="G29" i="2"/>
  <c r="E42" i="2" s="1"/>
  <c r="F3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<sst xmlns="http://schemas.openxmlformats.org/spreadsheetml/2006/main" count="387" uniqueCount="230">
  <si>
    <t>What Are The Most Spoken Languages In The World? - WorldAtlas</t>
  </si>
  <si>
    <t>10 Most Spoken Language in World</t>
  </si>
  <si>
    <t>Based upon concept of Native Speakers</t>
  </si>
  <si>
    <t>Chinese</t>
  </si>
  <si>
    <t>Spanish</t>
  </si>
  <si>
    <t>English</t>
  </si>
  <si>
    <t>Hindi</t>
  </si>
  <si>
    <t>Arabic</t>
  </si>
  <si>
    <t>Bengali</t>
  </si>
  <si>
    <t>Portuguese</t>
  </si>
  <si>
    <t>Russian</t>
  </si>
  <si>
    <t>Lahnda</t>
  </si>
  <si>
    <t>Total</t>
  </si>
  <si>
    <t>Frequency</t>
  </si>
  <si>
    <t>What would be good way to show these numbers graphically?</t>
  </si>
  <si>
    <t>Frequency (millions)</t>
  </si>
  <si>
    <t>Survey of Students' Cost to go to College (Total Expense = Tuition, Books, Room, Food, Entertainment, ETC.)</t>
  </si>
  <si>
    <t>Student #</t>
  </si>
  <si>
    <t>Total Cost</t>
  </si>
  <si>
    <t>Number of Students</t>
  </si>
  <si>
    <t>=COUNT(Costs)</t>
  </si>
  <si>
    <t>2014-0101</t>
  </si>
  <si>
    <t>Maximum Costs</t>
  </si>
  <si>
    <t>=MAX(Costs)</t>
  </si>
  <si>
    <t>2014-0102</t>
  </si>
  <si>
    <t>Minimum Costs</t>
  </si>
  <si>
    <t>=MIN(Costs)</t>
  </si>
  <si>
    <t>2014-0103</t>
  </si>
  <si>
    <t>Range</t>
  </si>
  <si>
    <t>=F3-F4</t>
  </si>
  <si>
    <t>2014-0104</t>
  </si>
  <si>
    <t>n=</t>
  </si>
  <si>
    <t>2014-0105</t>
  </si>
  <si>
    <t>"2 to the K rule" - # interval</t>
  </si>
  <si>
    <t xml:space="preserve">k= </t>
  </si>
  <si>
    <t>=2^G7</t>
  </si>
  <si>
    <t>2014-0106</t>
  </si>
  <si>
    <t>Class Width</t>
  </si>
  <si>
    <t>=Range/Intervals</t>
  </si>
  <si>
    <t>=(F3-F4)/G7</t>
  </si>
  <si>
    <t>2014-0107</t>
  </si>
  <si>
    <t>=ROUNDUP((F3-F4)/G7,-4)</t>
  </si>
  <si>
    <t>&lt;--- You can round this in your  head, if you want.</t>
  </si>
  <si>
    <t>2014-0108</t>
  </si>
  <si>
    <t>2014-0109</t>
  </si>
  <si>
    <t>2014-0110</t>
  </si>
  <si>
    <t>2014-0111</t>
  </si>
  <si>
    <t>2014-0112</t>
  </si>
  <si>
    <t>Cumulative Frequency</t>
  </si>
  <si>
    <t>Relative Frequency</t>
  </si>
  <si>
    <t>Mid-Point</t>
  </si>
  <si>
    <t>Mid Point</t>
  </si>
  <si>
    <t>2014-0113</t>
  </si>
  <si>
    <t>up to</t>
  </si>
  <si>
    <t>=G15/$H$22</t>
  </si>
  <si>
    <t>=(30,000+70,000)/2</t>
  </si>
  <si>
    <t>2014-0114</t>
  </si>
  <si>
    <t>=G16/$H$22</t>
  </si>
  <si>
    <t>=(70,000+110,000)/2</t>
  </si>
  <si>
    <t>2014-0115</t>
  </si>
  <si>
    <t>=G17/$H$22</t>
  </si>
  <si>
    <t>=(110,000+150,000)/2</t>
  </si>
  <si>
    <t>2014-0116</t>
  </si>
  <si>
    <t>=G18/$H$22</t>
  </si>
  <si>
    <t>=(150,000+190,000)/2</t>
  </si>
  <si>
    <t>2014-0117</t>
  </si>
  <si>
    <t>=G19/$H$22</t>
  </si>
  <si>
    <t>=(190,000+230,000)/2</t>
  </si>
  <si>
    <t>2014-0118</t>
  </si>
  <si>
    <t>=G20/$H$22</t>
  </si>
  <si>
    <t>=(230,000+270,000)/2</t>
  </si>
  <si>
    <t>2014-0119</t>
  </si>
  <si>
    <t>=G21/$H$22</t>
  </si>
  <si>
    <t>=(270,000+310,000)/2</t>
  </si>
  <si>
    <t>2014-0120</t>
  </si>
  <si>
    <t>Total Student Sample</t>
  </si>
  <si>
    <t>2014-0121</t>
  </si>
  <si>
    <t>2014-0122</t>
  </si>
  <si>
    <t xml:space="preserve">You can use the CONCATENATE Excel function to </t>
  </si>
  <si>
    <t>2014-0123</t>
  </si>
  <si>
    <t>combine text cells and/or numerical cells together.</t>
  </si>
  <si>
    <t>2014-0124</t>
  </si>
  <si>
    <t>=CONCATENATE(D15/1000,"k up to ",F15/1000,"k")</t>
  </si>
  <si>
    <t>2014-0125</t>
  </si>
  <si>
    <t>2014-0126</t>
  </si>
  <si>
    <t>Expense Class</t>
  </si>
  <si>
    <t>Freq College Costs</t>
  </si>
  <si>
    <t>Relative Freq</t>
  </si>
  <si>
    <t>Cum Freq Dis</t>
  </si>
  <si>
    <t>2014-0127</t>
  </si>
  <si>
    <t>2014-0128</t>
  </si>
  <si>
    <t>2014-0129</t>
  </si>
  <si>
    <t>2014-0130</t>
  </si>
  <si>
    <t>2014-0131</t>
  </si>
  <si>
    <t>2014-0132</t>
  </si>
  <si>
    <t>2014-0133</t>
  </si>
  <si>
    <t>2014-0134</t>
  </si>
  <si>
    <t>2014-0135</t>
  </si>
  <si>
    <t>2014-0136</t>
  </si>
  <si>
    <t>2014-0137</t>
  </si>
  <si>
    <t>2014-0138</t>
  </si>
  <si>
    <t>2014-0139</t>
  </si>
  <si>
    <t>Interval</t>
  </si>
  <si>
    <t>Cum Frequency</t>
  </si>
  <si>
    <t>2014-0140</t>
  </si>
  <si>
    <t>2014-0141</t>
  </si>
  <si>
    <t>2014-0142</t>
  </si>
  <si>
    <t>2014-0143</t>
  </si>
  <si>
    <t>2014-0144</t>
  </si>
  <si>
    <t>2014-0145</t>
  </si>
  <si>
    <t>2014-0146</t>
  </si>
  <si>
    <t>2014-0147</t>
  </si>
  <si>
    <t>2014-0148</t>
  </si>
  <si>
    <t>2014-0149</t>
  </si>
  <si>
    <t>2014-0150</t>
  </si>
  <si>
    <t>2014-0151</t>
  </si>
  <si>
    <t>2014-0152</t>
  </si>
  <si>
    <t>2014-0153</t>
  </si>
  <si>
    <t>2014-0154</t>
  </si>
  <si>
    <t>2014-0155</t>
  </si>
  <si>
    <t>2014-0156</t>
  </si>
  <si>
    <t>2014-0157</t>
  </si>
  <si>
    <t>2014-0158</t>
  </si>
  <si>
    <t>2014-0159</t>
  </si>
  <si>
    <t>2014-0160</t>
  </si>
  <si>
    <t>2014-0161</t>
  </si>
  <si>
    <t>2014-0162</t>
  </si>
  <si>
    <t>2014-0163</t>
  </si>
  <si>
    <t>2014-0164</t>
  </si>
  <si>
    <t>2014-0165</t>
  </si>
  <si>
    <t>2014-0166</t>
  </si>
  <si>
    <t>2014-0167</t>
  </si>
  <si>
    <t>2014-0168</t>
  </si>
  <si>
    <t>2014-0169</t>
  </si>
  <si>
    <t>2014-0170</t>
  </si>
  <si>
    <t>2014-0171</t>
  </si>
  <si>
    <t>2014-0172</t>
  </si>
  <si>
    <t>2014-0173</t>
  </si>
  <si>
    <t>2014-0174</t>
  </si>
  <si>
    <t>2014-0175</t>
  </si>
  <si>
    <t>2014-0176</t>
  </si>
  <si>
    <t>2014-0177</t>
  </si>
  <si>
    <t>2014-0178</t>
  </si>
  <si>
    <t>2014-0179</t>
  </si>
  <si>
    <t>2014-0180</t>
  </si>
  <si>
    <t>2014-0181</t>
  </si>
  <si>
    <t>2014-0182</t>
  </si>
  <si>
    <t>2014-0183</t>
  </si>
  <si>
    <t>2014-0184</t>
  </si>
  <si>
    <t>2014-0185</t>
  </si>
  <si>
    <t>2014-0186</t>
  </si>
  <si>
    <t>2014-0187</t>
  </si>
  <si>
    <t>2014-0188</t>
  </si>
  <si>
    <t>2014-0189</t>
  </si>
  <si>
    <t>2014-0190</t>
  </si>
  <si>
    <t>2014-0191</t>
  </si>
  <si>
    <t>2014-0192</t>
  </si>
  <si>
    <t>2014-0193</t>
  </si>
  <si>
    <t>2014-0194</t>
  </si>
  <si>
    <t>2014-0195</t>
  </si>
  <si>
    <t>2014-0196</t>
  </si>
  <si>
    <t>2014-0197</t>
  </si>
  <si>
    <t>2014-0198</t>
  </si>
  <si>
    <t>2014-0199</t>
  </si>
  <si>
    <t>2014-0200</t>
  </si>
  <si>
    <t>2014-0201</t>
  </si>
  <si>
    <t>2014-0202</t>
  </si>
  <si>
    <t>2014-0203</t>
  </si>
  <si>
    <t>2014-0204</t>
  </si>
  <si>
    <t>2014-0205</t>
  </si>
  <si>
    <t>2014-0206</t>
  </si>
  <si>
    <t>2014-0207</t>
  </si>
  <si>
    <t>2014-0208</t>
  </si>
  <si>
    <t>2014-0209</t>
  </si>
  <si>
    <t>2014-0210</t>
  </si>
  <si>
    <t>2014-0211</t>
  </si>
  <si>
    <t>2014-0212</t>
  </si>
  <si>
    <t>2014-0213</t>
  </si>
  <si>
    <t>2014-0214</t>
  </si>
  <si>
    <t>2014-0215</t>
  </si>
  <si>
    <t>2014-0216</t>
  </si>
  <si>
    <t>2014-0217</t>
  </si>
  <si>
    <t>2014-0218</t>
  </si>
  <si>
    <t>2014-0219</t>
  </si>
  <si>
    <t>2014-0220</t>
  </si>
  <si>
    <t>2014-0221</t>
  </si>
  <si>
    <t>2014-0222</t>
  </si>
  <si>
    <t>2014-0223</t>
  </si>
  <si>
    <t>2014-0224</t>
  </si>
  <si>
    <t>2014-0225</t>
  </si>
  <si>
    <t>2014-0226</t>
  </si>
  <si>
    <t>Module 2</t>
  </si>
  <si>
    <r>
      <rPr>
        <b/>
        <sz val="18"/>
        <color theme="1"/>
        <rFont val="Calibri"/>
        <family val="2"/>
        <scheme val="minor"/>
      </rPr>
      <t>Module 2</t>
    </r>
    <r>
      <rPr>
        <sz val="18"/>
        <color theme="1"/>
        <rFont val="Calibri"/>
        <family val="2"/>
        <scheme val="minor"/>
      </rPr>
      <t xml:space="preserve"> --Survey of Students' Cost to go to College (Total Expense = Tuition, Books, Room, Food, Entertainment, ETC.)</t>
    </r>
  </si>
  <si>
    <t>The expression above created the Expense Category descriptions below</t>
  </si>
  <si>
    <t>Japanese</t>
  </si>
  <si>
    <t>Class  Width (width of interval)</t>
  </si>
  <si>
    <t>BUILD A FREQUENCY DISTRIBUTION</t>
  </si>
  <si>
    <t>GRAPHICALLY SHOW</t>
  </si>
  <si>
    <t>(Put minimum value here)</t>
  </si>
  <si>
    <t>COST OF ATTENDING 4YR COLLEGE/UNIVERSITY</t>
  </si>
  <si>
    <t>Comparison</t>
  </si>
  <si>
    <t>My</t>
  </si>
  <si>
    <t>dog</t>
  </si>
  <si>
    <t>is</t>
  </si>
  <si>
    <t>bigger</t>
  </si>
  <si>
    <t>than</t>
  </si>
  <si>
    <t>yours</t>
  </si>
  <si>
    <t>=CONCATENATE(A2:F2)</t>
  </si>
  <si>
    <r>
      <t xml:space="preserve">Word w/o </t>
    </r>
    <r>
      <rPr>
        <i/>
        <sz val="14"/>
        <color theme="4"/>
        <rFont val="Times New Roman"/>
        <family val="1"/>
      </rPr>
      <t xml:space="preserve"> space</t>
    </r>
  </si>
  <si>
    <t>=CONCAT(A2:F2)</t>
  </si>
  <si>
    <t xml:space="preserve">bigger </t>
  </si>
  <si>
    <t xml:space="preserve">than </t>
  </si>
  <si>
    <t>=CONCATENATE(A5," ",B5," ",C5," ",D5," ",E5," ",F5)</t>
  </si>
  <si>
    <t>Word w/ created space</t>
  </si>
  <si>
    <t>=CONCAT(A5," " ,B5," ",C5," ",D5," ",E5," ",F5)</t>
  </si>
  <si>
    <t xml:space="preserve">My </t>
  </si>
  <si>
    <t>=CONCATENATE(A8,B8,C8,D8,E8,F8)</t>
  </si>
  <si>
    <r>
      <t>WORD w/</t>
    </r>
    <r>
      <rPr>
        <i/>
        <sz val="14"/>
        <color theme="4"/>
        <rFont val="Times New Roman"/>
        <family val="1"/>
      </rPr>
      <t>space</t>
    </r>
  </si>
  <si>
    <t>=CONCAT(A8:F8)</t>
  </si>
  <si>
    <t xml:space="preserve">&gt; </t>
  </si>
  <si>
    <t xml:space="preserve">your </t>
  </si>
  <si>
    <t>=CONCATENATE(A11,B11,C11,D11,E11,F11)</t>
  </si>
  <si>
    <r>
      <t>Non-WORDS w/</t>
    </r>
    <r>
      <rPr>
        <i/>
        <sz val="14"/>
        <color theme="4"/>
        <rFont val="Times New Roman"/>
        <family val="1"/>
      </rPr>
      <t>space</t>
    </r>
  </si>
  <si>
    <t>=CONCAT(A11:F11)</t>
  </si>
  <si>
    <t>A tool to help develop labels for Graphic presentations  - This is only to let you know possiblities</t>
  </si>
  <si>
    <t xml:space="preserve"> is </t>
  </si>
  <si>
    <t xml:space="preserve">dog  </t>
  </si>
  <si>
    <t xml:space="preserve">dogs  </t>
  </si>
  <si>
    <t xml:space="preserve">8  </t>
  </si>
  <si>
    <t>Commands in Excel:   CONCATENATE (old command) and CONCAT (new command)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</si>
</sst>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4"/>
      <name val="Times New Roman"/>
      <family val="1"/>
    </font>
    <font>
      <i/>
      <sz val="14"/>
      <color theme="4"/>
      <name val="Times New Roman"/>
      <family val="1"/>
    </font>
    <font>
      <sz val="14"/>
      <color theme="1"/>
      <name val="Times New Roman"/>
      <family val="1"/>
    </font>
    <font>
      <sz val="14"/>
      <color theme="4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164" fontId="3" fillId="0" borderId="0" xfId="1" applyNumberFormat="1" applyFont="1" applyAlignment="1"/>
    <xf numFmtId="164" fontId="3" fillId="0" borderId="0" xfId="1" applyNumberFormat="1" applyFont="1"/>
    <xf numFmtId="164" fontId="3" fillId="0" borderId="1" xfId="1" applyNumberFormat="1" applyFont="1" applyBorder="1"/>
    <xf numFmtId="0" fontId="4" fillId="0" borderId="0" xfId="0" applyFont="1"/>
    <xf numFmtId="0" fontId="0" fillId="2" borderId="2" xfId="0" applyFill="1" applyBorder="1"/>
    <xf numFmtId="0" fontId="0" fillId="2" borderId="3" xfId="0" applyFill="1" applyBorder="1"/>
    <xf numFmtId="0" fontId="0" fillId="0" borderId="0" xfId="0" quotePrefix="1"/>
    <xf numFmtId="0" fontId="0" fillId="3" borderId="0" xfId="0" applyFill="1" applyAlignment="1">
      <alignment horizontal="right"/>
    </xf>
    <xf numFmtId="5" fontId="0" fillId="0" borderId="0" xfId="0" applyNumberFormat="1"/>
    <xf numFmtId="0" fontId="0" fillId="2" borderId="4" xfId="0" applyFill="1" applyBorder="1"/>
    <xf numFmtId="165" fontId="0" fillId="2" borderId="0" xfId="0" applyNumberFormat="1" applyFill="1"/>
    <xf numFmtId="165" fontId="0" fillId="0" borderId="0" xfId="0" quotePrefix="1" applyNumberFormat="1" applyAlignment="1">
      <alignment horizontal="right"/>
    </xf>
    <xf numFmtId="165" fontId="0" fillId="0" borderId="0" xfId="0" quotePrefix="1" applyNumberFormat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3" borderId="0" xfId="0" quotePrefix="1" applyFill="1" applyAlignment="1">
      <alignment horizontal="right"/>
    </xf>
    <xf numFmtId="2" fontId="0" fillId="0" borderId="0" xfId="0" quotePrefix="1" applyNumberFormat="1"/>
    <xf numFmtId="1" fontId="0" fillId="0" borderId="0" xfId="0" quotePrefix="1" applyNumberFormat="1"/>
    <xf numFmtId="164" fontId="0" fillId="0" borderId="0" xfId="1" quotePrefix="1" applyNumberFormat="1" applyFont="1"/>
    <xf numFmtId="0" fontId="0" fillId="4" borderId="5" xfId="0" applyFill="1" applyBorder="1"/>
    <xf numFmtId="0" fontId="0" fillId="4" borderId="6" xfId="0" applyFill="1" applyBorder="1"/>
    <xf numFmtId="0" fontId="0" fillId="4" borderId="3" xfId="0" applyFill="1" applyBorder="1"/>
    <xf numFmtId="0" fontId="0" fillId="5" borderId="0" xfId="0" applyFill="1" applyAlignment="1">
      <alignment horizontal="center"/>
    </xf>
    <xf numFmtId="0" fontId="0" fillId="5" borderId="0" xfId="0" applyFill="1" applyAlignment="1">
      <alignment wrapText="1"/>
    </xf>
    <xf numFmtId="0" fontId="0" fillId="6" borderId="0" xfId="0" applyFill="1" applyAlignment="1">
      <alignment wrapText="1"/>
    </xf>
    <xf numFmtId="0" fontId="0" fillId="0" borderId="0" xfId="0" applyAlignment="1">
      <alignment wrapText="1"/>
    </xf>
    <xf numFmtId="164" fontId="0" fillId="0" borderId="0" xfId="1" applyNumberFormat="1" applyFont="1"/>
    <xf numFmtId="0" fontId="0" fillId="5" borderId="0" xfId="0" applyFill="1"/>
    <xf numFmtId="164" fontId="0" fillId="6" borderId="0" xfId="1" quotePrefix="1" applyNumberFormat="1" applyFont="1" applyFill="1"/>
    <xf numFmtId="164" fontId="0" fillId="6" borderId="0" xfId="0" applyNumberFormat="1" applyFill="1"/>
    <xf numFmtId="166" fontId="0" fillId="0" borderId="0" xfId="2" quotePrefix="1" applyNumberFormat="1" applyFont="1" applyAlignment="1">
      <alignment horizontal="center"/>
    </xf>
    <xf numFmtId="0" fontId="5" fillId="0" borderId="0" xfId="0" quotePrefix="1" applyFont="1"/>
    <xf numFmtId="164" fontId="0" fillId="0" borderId="0" xfId="0" applyNumberFormat="1"/>
    <xf numFmtId="164" fontId="0" fillId="6" borderId="0" xfId="1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3" fontId="6" fillId="0" borderId="0" xfId="1" quotePrefix="1" applyFont="1"/>
    <xf numFmtId="0" fontId="0" fillId="0" borderId="7" xfId="0" applyBorder="1"/>
    <xf numFmtId="0" fontId="7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5" fillId="0" borderId="7" xfId="0" applyFont="1" applyBorder="1" applyAlignment="1">
      <alignment horizontal="center" wrapText="1"/>
    </xf>
    <xf numFmtId="43" fontId="0" fillId="0" borderId="0" xfId="1" quotePrefix="1" applyFont="1"/>
    <xf numFmtId="9" fontId="0" fillId="0" borderId="0" xfId="0" applyNumberFormat="1"/>
    <xf numFmtId="43" fontId="0" fillId="0" borderId="0" xfId="1" applyFont="1"/>
    <xf numFmtId="43" fontId="0" fillId="0" borderId="1" xfId="1" applyFont="1" applyBorder="1"/>
    <xf numFmtId="164" fontId="0" fillId="0" borderId="1" xfId="0" applyNumberFormat="1" applyBorder="1"/>
    <xf numFmtId="0" fontId="8" fillId="0" borderId="0" xfId="0" applyFont="1"/>
    <xf numFmtId="165" fontId="0" fillId="0" borderId="0" xfId="0" applyNumberFormat="1"/>
    <xf numFmtId="0" fontId="0" fillId="2" borderId="0" xfId="0" applyFill="1"/>
    <xf numFmtId="0" fontId="11" fillId="0" borderId="0" xfId="0" applyFont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165" fontId="0" fillId="7" borderId="0" xfId="0" applyNumberFormat="1" applyFill="1"/>
    <xf numFmtId="0" fontId="0" fillId="7" borderId="0" xfId="0" applyFill="1"/>
    <xf numFmtId="43" fontId="0" fillId="0" borderId="0" xfId="1" applyFont="1" applyBorder="1"/>
    <xf numFmtId="0" fontId="2" fillId="0" borderId="0" xfId="0" applyFont="1" applyAlignment="1">
      <alignment horizontal="center"/>
    </xf>
    <xf numFmtId="0" fontId="2" fillId="0" borderId="0" xfId="0" quotePrefix="1" applyFont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2" fillId="0" borderId="0" xfId="0" quotePrefix="1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left"/>
    </xf>
    <xf numFmtId="0" fontId="16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Cum Frequency</c:v>
          </c:tx>
          <c:marker>
            <c:symbol val="none"/>
          </c:marker>
          <c:cat>
            <c:strLit>
              <c:ptCount val="7"/>
              <c:pt idx="0">
                <c:v>50k up to 100k</c:v>
              </c:pt>
              <c:pt idx="1">
                <c:v>100k up to 150k</c:v>
              </c:pt>
              <c:pt idx="2">
                <c:v>150k up to 200k</c:v>
              </c:pt>
              <c:pt idx="3">
                <c:v>200k up to 250k</c:v>
              </c:pt>
              <c:pt idx="4">
                <c:v>250k up to 300k</c:v>
              </c:pt>
              <c:pt idx="5">
                <c:v>300k up to 350k</c:v>
              </c:pt>
              <c:pt idx="6">
                <c:v>350k up to 400k</c:v>
              </c:pt>
            </c:strLit>
          </c:cat>
          <c:val>
            <c:numLit>
              <c:formatCode>General</c:formatCode>
              <c:ptCount val="7"/>
              <c:pt idx="0">
                <c:v>0.29365079365079366</c:v>
              </c:pt>
              <c:pt idx="1">
                <c:v>0.63492063492063489</c:v>
              </c:pt>
              <c:pt idx="2">
                <c:v>0.83333333333333326</c:v>
              </c:pt>
              <c:pt idx="3">
                <c:v>0.92063492063492058</c:v>
              </c:pt>
              <c:pt idx="4">
                <c:v>0.95238095238095233</c:v>
              </c:pt>
              <c:pt idx="5">
                <c:v>0.97619047619047616</c:v>
              </c:pt>
              <c:pt idx="6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EC5-45B1-82B2-80FCC581C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081152"/>
        <c:axId val="78491584"/>
      </c:lineChart>
      <c:catAx>
        <c:axId val="14008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491584"/>
        <c:crosses val="autoZero"/>
        <c:auto val="1"/>
        <c:lblAlgn val="ctr"/>
        <c:lblOffset val="100"/>
        <c:noMultiLvlLbl val="0"/>
      </c:catAx>
      <c:valAx>
        <c:axId val="78491584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081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Frequency Polygon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Frequency</c:v>
          </c:tx>
          <c:marker>
            <c:symbol val="none"/>
          </c:marker>
          <c:cat>
            <c:numLit>
              <c:formatCode>General</c:formatCode>
              <c:ptCount val="7"/>
              <c:pt idx="0">
                <c:v>75000</c:v>
              </c:pt>
              <c:pt idx="1">
                <c:v>125000</c:v>
              </c:pt>
              <c:pt idx="2">
                <c:v>175000</c:v>
              </c:pt>
              <c:pt idx="3">
                <c:v>225000</c:v>
              </c:pt>
              <c:pt idx="4">
                <c:v>275000</c:v>
              </c:pt>
              <c:pt idx="5">
                <c:v>325000</c:v>
              </c:pt>
              <c:pt idx="6">
                <c:v>375000</c:v>
              </c:pt>
            </c:numLit>
          </c:cat>
          <c:val>
            <c:numLit>
              <c:formatCode>General</c:formatCode>
              <c:ptCount val="7"/>
              <c:pt idx="0">
                <c:v>37</c:v>
              </c:pt>
              <c:pt idx="1">
                <c:v>43</c:v>
              </c:pt>
              <c:pt idx="2">
                <c:v>25</c:v>
              </c:pt>
              <c:pt idx="3">
                <c:v>11</c:v>
              </c:pt>
              <c:pt idx="4">
                <c:v>4</c:v>
              </c:pt>
              <c:pt idx="5">
                <c:v>3</c:v>
              </c:pt>
              <c:pt idx="6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56-4D78-959E-0543AFB81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081664"/>
        <c:axId val="78493312"/>
      </c:lineChart>
      <c:catAx>
        <c:axId val="14008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493312"/>
        <c:crosses val="autoZero"/>
        <c:auto val="1"/>
        <c:lblAlgn val="ctr"/>
        <c:lblOffset val="100"/>
        <c:noMultiLvlLbl val="0"/>
      </c:catAx>
      <c:valAx>
        <c:axId val="78493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081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Relative Freq</c:v>
          </c:tx>
          <c:invertIfNegative val="0"/>
          <c:cat>
            <c:strLit>
              <c:ptCount val="7"/>
              <c:pt idx="0">
                <c:v>50k up to 100k</c:v>
              </c:pt>
              <c:pt idx="1">
                <c:v>100k up to 150k</c:v>
              </c:pt>
              <c:pt idx="2">
                <c:v>150k up to 200k</c:v>
              </c:pt>
              <c:pt idx="3">
                <c:v>200k up to 250k</c:v>
              </c:pt>
              <c:pt idx="4">
                <c:v>250k up to 300k</c:v>
              </c:pt>
              <c:pt idx="5">
                <c:v>300k up to 350k</c:v>
              </c:pt>
              <c:pt idx="6">
                <c:v>350k up to 400k</c:v>
              </c:pt>
            </c:strLit>
          </c:cat>
          <c:val>
            <c:numLit>
              <c:formatCode>General</c:formatCode>
              <c:ptCount val="7"/>
              <c:pt idx="0">
                <c:v>0.29365079365079366</c:v>
              </c:pt>
              <c:pt idx="1">
                <c:v>0.34126984126984128</c:v>
              </c:pt>
              <c:pt idx="2">
                <c:v>0.1984126984126984</c:v>
              </c:pt>
              <c:pt idx="3">
                <c:v>8.7301587301587297E-2</c:v>
              </c:pt>
              <c:pt idx="4">
                <c:v>3.1746031746031744E-2</c:v>
              </c:pt>
              <c:pt idx="5">
                <c:v>2.3809523809523808E-2</c:v>
              </c:pt>
              <c:pt idx="6">
                <c:v>2.3809523809523808E-2</c:v>
              </c:pt>
            </c:numLit>
          </c:val>
          <c:extLst>
            <c:ext xmlns:c16="http://schemas.microsoft.com/office/drawing/2014/chart" uri="{C3380CC4-5D6E-409C-BE32-E72D297353CC}">
              <c16:uniqueId val="{00000000-CFE5-4D09-B483-12FCEE09B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082688"/>
        <c:axId val="78495040"/>
      </c:barChart>
      <c:catAx>
        <c:axId val="14008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495040"/>
        <c:crosses val="autoZero"/>
        <c:auto val="1"/>
        <c:lblAlgn val="ctr"/>
        <c:lblOffset val="100"/>
        <c:noMultiLvlLbl val="0"/>
      </c:catAx>
      <c:valAx>
        <c:axId val="78495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082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'Frequency Distribution'!$F$28</c:f>
              <c:strCache>
                <c:ptCount val="1"/>
                <c:pt idx="0">
                  <c:v>Relative Freq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70-42A4-BBA4-E0F143F153AE}"/>
              </c:ext>
            </c:extLst>
          </c:dPt>
          <c:dPt>
            <c:idx val="1"/>
            <c:bubble3D val="0"/>
            <c:explosion val="2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33-485E-A712-9ACE7A73D8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C70-42A4-BBA4-E0F143F153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C70-42A4-BBA4-E0F143F153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C70-42A4-BBA4-E0F143F153A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C70-42A4-BBA4-E0F143F153A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C70-42A4-BBA4-E0F143F153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'Frequency Distribution'!$D$29:$D$35</c:f>
              <c:strCache>
                <c:ptCount val="7"/>
                <c:pt idx="0">
                  <c:v> 50k up to 100k </c:v>
                </c:pt>
                <c:pt idx="1">
                  <c:v> 100k up to 150k </c:v>
                </c:pt>
                <c:pt idx="2">
                  <c:v> 150k up to 200k </c:v>
                </c:pt>
                <c:pt idx="3">
                  <c:v> 200k up to 250k </c:v>
                </c:pt>
                <c:pt idx="4">
                  <c:v> 250k up to 300k </c:v>
                </c:pt>
                <c:pt idx="5">
                  <c:v> 300k up to 350k </c:v>
                </c:pt>
                <c:pt idx="6">
                  <c:v> 350k up to 400k </c:v>
                </c:pt>
              </c:strCache>
            </c:strRef>
          </c:cat>
          <c:val>
            <c:numRef>
              <c:f>'Frequency Distribution'!$F$29:$F$35</c:f>
              <c:numCache>
                <c:formatCode>0%</c:formatCode>
                <c:ptCount val="7"/>
                <c:pt idx="0">
                  <c:v>0.28999999999999998</c:v>
                </c:pt>
                <c:pt idx="1">
                  <c:v>0.34</c:v>
                </c:pt>
                <c:pt idx="2">
                  <c:v>0.2</c:v>
                </c:pt>
                <c:pt idx="3">
                  <c:v>0.09</c:v>
                </c:pt>
                <c:pt idx="4">
                  <c:v>0.03</c:v>
                </c:pt>
                <c:pt idx="5">
                  <c:v>0.02</c:v>
                </c:pt>
                <c:pt idx="6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3-485E-A712-9ACE7A73D89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20</xdr:row>
      <xdr:rowOff>200025</xdr:rowOff>
    </xdr:from>
    <xdr:to>
      <xdr:col>0</xdr:col>
      <xdr:colOff>209550</xdr:colOff>
      <xdr:row>21</xdr:row>
      <xdr:rowOff>9525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571422E5-2B76-228E-E14F-B2206A9FC432}"/>
            </a:ext>
          </a:extLst>
        </xdr:cNvPr>
        <xdr:cNvCxnSpPr/>
      </xdr:nvCxnSpPr>
      <xdr:spPr>
        <a:xfrm flipV="1">
          <a:off x="209550" y="5076825"/>
          <a:ext cx="0" cy="47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85725</xdr:colOff>
      <xdr:row>16</xdr:row>
      <xdr:rowOff>76200</xdr:rowOff>
    </xdr:from>
    <xdr:to>
      <xdr:col>2</xdr:col>
      <xdr:colOff>66675</xdr:colOff>
      <xdr:row>21</xdr:row>
      <xdr:rowOff>152400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EC2DE87-D367-F2FB-2FBF-8D97421C3D1C}"/>
            </a:ext>
          </a:extLst>
        </xdr:cNvPr>
        <xdr:cNvSpPr txBox="1"/>
      </xdr:nvSpPr>
      <xdr:spPr>
        <a:xfrm>
          <a:off x="85725" y="4000500"/>
          <a:ext cx="1200150" cy="1266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Notice single quote mark before the 8.  Converts #8 to a text.</a:t>
          </a:r>
        </a:p>
      </xdr:txBody>
    </xdr:sp>
    <xdr:clientData/>
  </xdr:twoCellAnchor>
  <xdr:twoCellAnchor>
    <xdr:from>
      <xdr:col>0</xdr:col>
      <xdr:colOff>504825</xdr:colOff>
      <xdr:row>13</xdr:row>
      <xdr:rowOff>200025</xdr:rowOff>
    </xdr:from>
    <xdr:to>
      <xdr:col>1</xdr:col>
      <xdr:colOff>76200</xdr:colOff>
      <xdr:row>16</xdr:row>
      <xdr:rowOff>76200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926D358D-4726-F0E4-D105-8CF1A33096E7}"/>
            </a:ext>
          </a:extLst>
        </xdr:cNvPr>
        <xdr:cNvCxnSpPr>
          <a:stCxn id="5" idx="0"/>
        </xdr:cNvCxnSpPr>
      </xdr:nvCxnSpPr>
      <xdr:spPr>
        <a:xfrm flipH="1" flipV="1">
          <a:off x="504825" y="3409950"/>
          <a:ext cx="180975" cy="590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104775</xdr:colOff>
      <xdr:row>15</xdr:row>
      <xdr:rowOff>104775</xdr:rowOff>
    </xdr:from>
    <xdr:to>
      <xdr:col>5</xdr:col>
      <xdr:colOff>85725</xdr:colOff>
      <xdr:row>19</xdr:row>
      <xdr:rowOff>209550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60689AA-645D-4737-92D0-AAFE05A8DEF7}"/>
            </a:ext>
          </a:extLst>
        </xdr:cNvPr>
        <xdr:cNvSpPr txBox="1"/>
      </xdr:nvSpPr>
      <xdr:spPr>
        <a:xfrm>
          <a:off x="1933575" y="3790950"/>
          <a:ext cx="1200150" cy="10572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Notice space</a:t>
          </a:r>
          <a:r>
            <a:rPr lang="en-US" sz="1400" baseline="0"/>
            <a:t> after every text word or sysmbol</a:t>
          </a:r>
          <a:endParaRPr lang="en-US" sz="1400"/>
        </a:p>
      </xdr:txBody>
    </xdr:sp>
    <xdr:clientData/>
  </xdr:twoCellAnchor>
  <xdr:twoCellAnchor>
    <xdr:from>
      <xdr:col>3</xdr:col>
      <xdr:colOff>523875</xdr:colOff>
      <xdr:row>12</xdr:row>
      <xdr:rowOff>228600</xdr:rowOff>
    </xdr:from>
    <xdr:to>
      <xdr:col>4</xdr:col>
      <xdr:colOff>95250</xdr:colOff>
      <xdr:row>15</xdr:row>
      <xdr:rowOff>104775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1308A678-F44D-4470-AF46-F8CF5E0BEF30}"/>
            </a:ext>
          </a:extLst>
        </xdr:cNvPr>
        <xdr:cNvCxnSpPr>
          <a:stCxn id="14" idx="0"/>
        </xdr:cNvCxnSpPr>
      </xdr:nvCxnSpPr>
      <xdr:spPr>
        <a:xfrm flipH="1" flipV="1">
          <a:off x="2352675" y="3200400"/>
          <a:ext cx="180975" cy="590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1381125</xdr:colOff>
      <xdr:row>15</xdr:row>
      <xdr:rowOff>161925</xdr:rowOff>
    </xdr:from>
    <xdr:to>
      <xdr:col>6</xdr:col>
      <xdr:colOff>3876675</xdr:colOff>
      <xdr:row>25</xdr:row>
      <xdr:rowOff>142875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79CC803-65B9-4B76-9F06-5BAF0EF45D0C}"/>
            </a:ext>
          </a:extLst>
        </xdr:cNvPr>
        <xdr:cNvSpPr txBox="1"/>
      </xdr:nvSpPr>
      <xdr:spPr>
        <a:xfrm>
          <a:off x="5038725" y="3848100"/>
          <a:ext cx="2495550" cy="23622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With</a:t>
          </a:r>
          <a:r>
            <a:rPr lang="en-US" sz="1400" baseline="0"/>
            <a:t> two changes to the left, concat will convert text in individual spaces to a heading with spaces between word, symbol or numbers.</a:t>
          </a:r>
        </a:p>
        <a:p>
          <a:r>
            <a:rPr lang="en-US" sz="1400"/>
            <a:t>Concatentate</a:t>
          </a:r>
          <a:r>
            <a:rPr lang="en-US" sz="1400" baseline="0"/>
            <a:t> would require the single quotes, plus the space after each text plus the use of commas between each cell reference.</a:t>
          </a:r>
          <a:endParaRPr lang="en-US" sz="1400"/>
        </a:p>
      </xdr:txBody>
    </xdr:sp>
    <xdr:clientData/>
  </xdr:twoCellAnchor>
  <xdr:twoCellAnchor>
    <xdr:from>
      <xdr:col>6</xdr:col>
      <xdr:colOff>1800225</xdr:colOff>
      <xdr:row>13</xdr:row>
      <xdr:rowOff>47625</xdr:rowOff>
    </xdr:from>
    <xdr:to>
      <xdr:col>6</xdr:col>
      <xdr:colOff>2628900</xdr:colOff>
      <xdr:row>15</xdr:row>
      <xdr:rowOff>161925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173BE203-7B12-46F4-A55B-D613DB48F905}"/>
            </a:ext>
          </a:extLst>
        </xdr:cNvPr>
        <xdr:cNvCxnSpPr>
          <a:stCxn id="18" idx="0"/>
        </xdr:cNvCxnSpPr>
      </xdr:nvCxnSpPr>
      <xdr:spPr>
        <a:xfrm flipH="1" flipV="1">
          <a:off x="5457825" y="3257550"/>
          <a:ext cx="828675" cy="590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561975</xdr:colOff>
      <xdr:row>9</xdr:row>
      <xdr:rowOff>219075</xdr:rowOff>
    </xdr:from>
    <xdr:to>
      <xdr:col>4</xdr:col>
      <xdr:colOff>95250</xdr:colOff>
      <xdr:row>15</xdr:row>
      <xdr:rowOff>104775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B641EFF5-FF10-5338-FCCD-B3916D266004}"/>
            </a:ext>
          </a:extLst>
        </xdr:cNvPr>
        <xdr:cNvCxnSpPr>
          <a:stCxn id="14" idx="0"/>
        </xdr:cNvCxnSpPr>
      </xdr:nvCxnSpPr>
      <xdr:spPr>
        <a:xfrm flipH="1" flipV="1">
          <a:off x="2390775" y="2476500"/>
          <a:ext cx="142875" cy="1314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8</xdr:row>
      <xdr:rowOff>104775</xdr:rowOff>
    </xdr:from>
    <xdr:to>
      <xdr:col>8</xdr:col>
      <xdr:colOff>438150</xdr:colOff>
      <xdr:row>27</xdr:row>
      <xdr:rowOff>95250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8B2940FC-0453-A98C-356F-742FC2CE8592}"/>
            </a:ext>
          </a:extLst>
        </xdr:cNvPr>
        <xdr:cNvSpPr/>
      </xdr:nvSpPr>
      <xdr:spPr>
        <a:xfrm>
          <a:off x="9525" y="2124075"/>
          <a:ext cx="10363200" cy="451485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76200">
              <a:solidFill>
                <a:srgbClr val="FF0000"/>
              </a:solidFill>
            </a:ln>
            <a:blipFill>
              <a:blip xmlns:r="http://schemas.openxmlformats.org/officeDocument/2006/relationships" r:embed="rId1"/>
              <a:tile tx="0" ty="0" sx="100000" sy="100000" flip="none" algn="tl"/>
            </a:blipFill>
          </a:endParaRPr>
        </a:p>
      </xdr:txBody>
    </xdr:sp>
    <xdr:clientData/>
  </xdr:twoCellAnchor>
  <xdr:twoCellAnchor>
    <xdr:from>
      <xdr:col>14</xdr:col>
      <xdr:colOff>104775</xdr:colOff>
      <xdr:row>2</xdr:row>
      <xdr:rowOff>57150</xdr:rowOff>
    </xdr:from>
    <xdr:to>
      <xdr:col>17</xdr:col>
      <xdr:colOff>447675</xdr:colOff>
      <xdr:row>5</xdr:row>
      <xdr:rowOff>114300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4FB85B7F-4281-4A58-0FD3-48650CB2229B}"/>
            </a:ext>
          </a:extLst>
        </xdr:cNvPr>
        <xdr:cNvSpPr txBox="1"/>
      </xdr:nvSpPr>
      <xdr:spPr>
        <a:xfrm>
          <a:off x="13696950" y="647700"/>
          <a:ext cx="2171700" cy="771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300"/>
        </a:p>
        <a:p>
          <a:r>
            <a:rPr lang="en-US" sz="1200"/>
            <a:t>Result</a:t>
          </a:r>
          <a:r>
            <a:rPr lang="en-US" sz="1200" baseline="0"/>
            <a:t> of old command</a:t>
          </a:r>
        </a:p>
        <a:p>
          <a:endParaRPr lang="en-US" sz="1200" baseline="0"/>
        </a:p>
        <a:p>
          <a:r>
            <a:rPr lang="en-US" sz="1200"/>
            <a:t>Results of new command</a:t>
          </a:r>
        </a:p>
      </xdr:txBody>
    </xdr:sp>
    <xdr:clientData/>
  </xdr:twoCellAnchor>
  <xdr:twoCellAnchor>
    <xdr:from>
      <xdr:col>12</xdr:col>
      <xdr:colOff>571500</xdr:colOff>
      <xdr:row>2</xdr:row>
      <xdr:rowOff>219075</xdr:rowOff>
    </xdr:from>
    <xdr:to>
      <xdr:col>14</xdr:col>
      <xdr:colOff>38100</xdr:colOff>
      <xdr:row>3</xdr:row>
      <xdr:rowOff>95250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828F0CF9-3189-5F8B-74E5-8F76CCB07C9E}"/>
            </a:ext>
          </a:extLst>
        </xdr:cNvPr>
        <xdr:cNvCxnSpPr/>
      </xdr:nvCxnSpPr>
      <xdr:spPr>
        <a:xfrm flipH="1">
          <a:off x="12944475" y="809625"/>
          <a:ext cx="685800" cy="114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552450</xdr:colOff>
      <xdr:row>4</xdr:row>
      <xdr:rowOff>95250</xdr:rowOff>
    </xdr:from>
    <xdr:to>
      <xdr:col>14</xdr:col>
      <xdr:colOff>66675</xdr:colOff>
      <xdr:row>4</xdr:row>
      <xdr:rowOff>104775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4C75C0E8-C548-4C20-9266-330504263C97}"/>
            </a:ext>
          </a:extLst>
        </xdr:cNvPr>
        <xdr:cNvCxnSpPr/>
      </xdr:nvCxnSpPr>
      <xdr:spPr>
        <a:xfrm flipH="1">
          <a:off x="11706225" y="1162050"/>
          <a:ext cx="195262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466725</xdr:colOff>
      <xdr:row>5</xdr:row>
      <xdr:rowOff>85725</xdr:rowOff>
    </xdr:from>
    <xdr:to>
      <xdr:col>14</xdr:col>
      <xdr:colOff>514350</xdr:colOff>
      <xdr:row>8</xdr:row>
      <xdr:rowOff>142875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8EFA725B-402E-446D-B3BE-76229BBEA365}"/>
            </a:ext>
          </a:extLst>
        </xdr:cNvPr>
        <xdr:cNvSpPr txBox="1"/>
      </xdr:nvSpPr>
      <xdr:spPr>
        <a:xfrm>
          <a:off x="12230100" y="1390650"/>
          <a:ext cx="1876425" cy="771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300"/>
        </a:p>
        <a:p>
          <a:r>
            <a:rPr lang="en-US" sz="1200"/>
            <a:t>Results</a:t>
          </a:r>
          <a:r>
            <a:rPr lang="en-US" sz="1200" baseline="0"/>
            <a:t> of old command</a:t>
          </a:r>
        </a:p>
        <a:p>
          <a:endParaRPr lang="en-US" sz="1000" baseline="0"/>
        </a:p>
        <a:p>
          <a:r>
            <a:rPr lang="en-US" sz="1200"/>
            <a:t>Results of new command</a:t>
          </a:r>
        </a:p>
      </xdr:txBody>
    </xdr:sp>
    <xdr:clientData/>
  </xdr:twoCellAnchor>
  <xdr:twoCellAnchor>
    <xdr:from>
      <xdr:col>8</xdr:col>
      <xdr:colOff>361950</xdr:colOff>
      <xdr:row>6</xdr:row>
      <xdr:rowOff>66675</xdr:rowOff>
    </xdr:from>
    <xdr:to>
      <xdr:col>11</xdr:col>
      <xdr:colOff>371475</xdr:colOff>
      <xdr:row>6</xdr:row>
      <xdr:rowOff>133350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3BC7E42C-C829-4E1E-BDA2-4A81FAFF8C34}"/>
            </a:ext>
          </a:extLst>
        </xdr:cNvPr>
        <xdr:cNvCxnSpPr/>
      </xdr:nvCxnSpPr>
      <xdr:spPr>
        <a:xfrm flipH="1">
          <a:off x="10296525" y="1609725"/>
          <a:ext cx="1838325" cy="66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314325</xdr:colOff>
      <xdr:row>7</xdr:row>
      <xdr:rowOff>114300</xdr:rowOff>
    </xdr:from>
    <xdr:to>
      <xdr:col>11</xdr:col>
      <xdr:colOff>409575</xdr:colOff>
      <xdr:row>7</xdr:row>
      <xdr:rowOff>133350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7162B9E6-C566-4463-A44E-2095FE1D6B4E}"/>
            </a:ext>
          </a:extLst>
        </xdr:cNvPr>
        <xdr:cNvCxnSpPr/>
      </xdr:nvCxnSpPr>
      <xdr:spPr>
        <a:xfrm flipH="1">
          <a:off x="10248900" y="1895475"/>
          <a:ext cx="1924050" cy="19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285750</xdr:colOff>
      <xdr:row>12</xdr:row>
      <xdr:rowOff>85725</xdr:rowOff>
    </xdr:from>
    <xdr:to>
      <xdr:col>15</xdr:col>
      <xdr:colOff>161925</xdr:colOff>
      <xdr:row>15</xdr:row>
      <xdr:rowOff>142875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8CE42D23-B818-4232-932F-1D0D126331F3}"/>
            </a:ext>
          </a:extLst>
        </xdr:cNvPr>
        <xdr:cNvSpPr txBox="1"/>
      </xdr:nvSpPr>
      <xdr:spPr>
        <a:xfrm>
          <a:off x="12658725" y="3057525"/>
          <a:ext cx="1704975" cy="771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Result</a:t>
          </a:r>
          <a:r>
            <a:rPr lang="en-US" sz="1100" baseline="0"/>
            <a:t> of old command</a:t>
          </a:r>
        </a:p>
        <a:p>
          <a:endParaRPr lang="en-US" sz="800" baseline="0"/>
        </a:p>
        <a:p>
          <a:endParaRPr lang="en-US" sz="800" baseline="0"/>
        </a:p>
        <a:p>
          <a:r>
            <a:rPr lang="en-US" sz="1100"/>
            <a:t>Results of new command</a:t>
          </a:r>
        </a:p>
      </xdr:txBody>
    </xdr:sp>
    <xdr:clientData/>
  </xdr:twoCellAnchor>
  <xdr:twoCellAnchor>
    <xdr:from>
      <xdr:col>8</xdr:col>
      <xdr:colOff>552450</xdr:colOff>
      <xdr:row>9</xdr:row>
      <xdr:rowOff>219075</xdr:rowOff>
    </xdr:from>
    <xdr:to>
      <xdr:col>12</xdr:col>
      <xdr:colOff>276225</xdr:colOff>
      <xdr:row>12</xdr:row>
      <xdr:rowOff>219075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9715F721-7F51-4815-ADB0-975FA7BA3C0B}"/>
            </a:ext>
          </a:extLst>
        </xdr:cNvPr>
        <xdr:cNvCxnSpPr/>
      </xdr:nvCxnSpPr>
      <xdr:spPr>
        <a:xfrm flipH="1" flipV="1">
          <a:off x="10487025" y="2476500"/>
          <a:ext cx="2162175" cy="714375"/>
        </a:xfrm>
        <a:prstGeom prst="straightConnector1">
          <a:avLst/>
        </a:prstGeom>
        <a:ln w="38100">
          <a:prstDash val="sysDash"/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11</xdr:row>
      <xdr:rowOff>9525</xdr:rowOff>
    </xdr:from>
    <xdr:to>
      <xdr:col>12</xdr:col>
      <xdr:colOff>200025</xdr:colOff>
      <xdr:row>14</xdr:row>
      <xdr:rowOff>152400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FADCA112-E54F-44C8-8986-E6FAA4B007BC}"/>
            </a:ext>
          </a:extLst>
        </xdr:cNvPr>
        <xdr:cNvCxnSpPr/>
      </xdr:nvCxnSpPr>
      <xdr:spPr>
        <a:xfrm flipH="1" flipV="1">
          <a:off x="10553700" y="2743200"/>
          <a:ext cx="2019300" cy="857250"/>
        </a:xfrm>
        <a:prstGeom prst="straightConnector1">
          <a:avLst/>
        </a:prstGeom>
        <a:ln w="38100">
          <a:prstDash val="sysDash"/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76200</xdr:colOff>
      <xdr:row>9</xdr:row>
      <xdr:rowOff>171450</xdr:rowOff>
    </xdr:from>
    <xdr:to>
      <xdr:col>14</xdr:col>
      <xdr:colOff>561975</xdr:colOff>
      <xdr:row>11</xdr:row>
      <xdr:rowOff>85725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6389998-BA09-473A-9714-347BFB1244F2}"/>
            </a:ext>
          </a:extLst>
        </xdr:cNvPr>
        <xdr:cNvSpPr txBox="1"/>
      </xdr:nvSpPr>
      <xdr:spPr>
        <a:xfrm>
          <a:off x="12449175" y="2428875"/>
          <a:ext cx="1704975" cy="390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What is the big</a:t>
          </a:r>
          <a:r>
            <a:rPr lang="en-US" sz="1200" baseline="0"/>
            <a:t> deal????</a:t>
          </a:r>
          <a:endParaRPr lang="en-US" sz="1200"/>
        </a:p>
      </xdr:txBody>
    </xdr:sp>
    <xdr:clientData/>
  </xdr:twoCellAnchor>
  <xdr:twoCellAnchor>
    <xdr:from>
      <xdr:col>7</xdr:col>
      <xdr:colOff>2171700</xdr:colOff>
      <xdr:row>12</xdr:row>
      <xdr:rowOff>66675</xdr:rowOff>
    </xdr:from>
    <xdr:to>
      <xdr:col>12</xdr:col>
      <xdr:colOff>219075</xdr:colOff>
      <xdr:row>12</xdr:row>
      <xdr:rowOff>219075</xdr:rowOff>
    </xdr:to>
    <xdr:cxnSp macro="">
      <xdr:nvCxnSpPr>
        <xdr:cNvPr id="58" name="Straight Arrow Connector 57">
          <a:extLst>
            <a:ext uri="{FF2B5EF4-FFF2-40B4-BE49-F238E27FC236}">
              <a16:creationId xmlns:a16="http://schemas.microsoft.com/office/drawing/2014/main" id="{461E37AF-0EAD-4072-B41E-710FF4042566}"/>
            </a:ext>
          </a:extLst>
        </xdr:cNvPr>
        <xdr:cNvCxnSpPr/>
      </xdr:nvCxnSpPr>
      <xdr:spPr>
        <a:xfrm flipH="1" flipV="1">
          <a:off x="9867900" y="3038475"/>
          <a:ext cx="2724150" cy="152400"/>
        </a:xfrm>
        <a:prstGeom prst="straightConnector1">
          <a:avLst/>
        </a:prstGeom>
        <a:ln w="38100">
          <a:solidFill>
            <a:srgbClr val="FF0000"/>
          </a:solidFill>
          <a:prstDash val="lg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2181225</xdr:colOff>
      <xdr:row>13</xdr:row>
      <xdr:rowOff>114300</xdr:rowOff>
    </xdr:from>
    <xdr:to>
      <xdr:col>12</xdr:col>
      <xdr:colOff>257175</xdr:colOff>
      <xdr:row>14</xdr:row>
      <xdr:rowOff>190500</xdr:rowOff>
    </xdr:to>
    <xdr:cxnSp macro="">
      <xdr:nvCxnSpPr>
        <xdr:cNvPr id="59" name="Straight Arrow Connector 58">
          <a:extLst>
            <a:ext uri="{FF2B5EF4-FFF2-40B4-BE49-F238E27FC236}">
              <a16:creationId xmlns:a16="http://schemas.microsoft.com/office/drawing/2014/main" id="{69C409A8-4599-4224-B5E3-C9388AEDBAFB}"/>
            </a:ext>
          </a:extLst>
        </xdr:cNvPr>
        <xdr:cNvCxnSpPr/>
      </xdr:nvCxnSpPr>
      <xdr:spPr>
        <a:xfrm flipH="1" flipV="1">
          <a:off x="9877425" y="3324225"/>
          <a:ext cx="2752725" cy="314325"/>
        </a:xfrm>
        <a:prstGeom prst="straightConnector1">
          <a:avLst/>
        </a:prstGeom>
        <a:ln w="3810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40</xdr:row>
      <xdr:rowOff>79375</xdr:rowOff>
    </xdr:from>
    <xdr:to>
      <xdr:col>12</xdr:col>
      <xdr:colOff>214312</xdr:colOff>
      <xdr:row>53</xdr:row>
      <xdr:rowOff>74612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79F5E8-99DA-4E3D-B9D2-3B2C2E060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498160</xdr:colOff>
      <xdr:row>25</xdr:row>
      <xdr:rowOff>171450</xdr:rowOff>
    </xdr:from>
    <xdr:to>
      <xdr:col>20</xdr:col>
      <xdr:colOff>518571</xdr:colOff>
      <xdr:row>39</xdr:row>
      <xdr:rowOff>17236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BBC5F92-8822-4CCA-9EC5-C254332B7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967154</xdr:colOff>
      <xdr:row>26</xdr:row>
      <xdr:rowOff>61180</xdr:rowOff>
    </xdr:from>
    <xdr:to>
      <xdr:col>13</xdr:col>
      <xdr:colOff>160338</xdr:colOff>
      <xdr:row>39</xdr:row>
      <xdr:rowOff>23324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8641481-905A-485C-AE1F-51D3E70ED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174627</xdr:colOff>
      <xdr:row>10</xdr:row>
      <xdr:rowOff>67470</xdr:rowOff>
    </xdr:from>
    <xdr:to>
      <xdr:col>8</xdr:col>
      <xdr:colOff>222250</xdr:colOff>
      <xdr:row>12</xdr:row>
      <xdr:rowOff>190500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1187E701-0344-44C3-ADF7-D2721F672A1B}"/>
            </a:ext>
          </a:extLst>
        </xdr:cNvPr>
        <xdr:cNvCxnSpPr>
          <a:stCxn id="8" idx="1"/>
        </xdr:cNvCxnSpPr>
      </xdr:nvCxnSpPr>
      <xdr:spPr>
        <a:xfrm flipH="1">
          <a:off x="6715127" y="2074070"/>
          <a:ext cx="1076323" cy="484980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388941</xdr:colOff>
      <xdr:row>11</xdr:row>
      <xdr:rowOff>103188</xdr:rowOff>
    </xdr:from>
    <xdr:to>
      <xdr:col>9</xdr:col>
      <xdr:colOff>654845</xdr:colOff>
      <xdr:row>13</xdr:row>
      <xdr:rowOff>15875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6653D17B-7F9D-4911-A6AE-F2F024C78A6E}"/>
            </a:ext>
          </a:extLst>
        </xdr:cNvPr>
        <xdr:cNvCxnSpPr>
          <a:stCxn id="8" idx="2"/>
        </xdr:cNvCxnSpPr>
      </xdr:nvCxnSpPr>
      <xdr:spPr>
        <a:xfrm flipH="1">
          <a:off x="8986841" y="2293938"/>
          <a:ext cx="265904" cy="280987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222250</xdr:colOff>
      <xdr:row>9</xdr:row>
      <xdr:rowOff>31751</xdr:rowOff>
    </xdr:from>
    <xdr:to>
      <xdr:col>11</xdr:col>
      <xdr:colOff>87314</xdr:colOff>
      <xdr:row>11</xdr:row>
      <xdr:rowOff>103188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E0D3CF56-07D0-47E4-89B9-B13F9C0A83BE}"/>
            </a:ext>
          </a:extLst>
        </xdr:cNvPr>
        <xdr:cNvSpPr/>
      </xdr:nvSpPr>
      <xdr:spPr>
        <a:xfrm>
          <a:off x="7791450" y="1828801"/>
          <a:ext cx="2951164" cy="46513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Look at Formulas</a:t>
          </a:r>
        </a:p>
        <a:p>
          <a:pPr algn="ctr"/>
          <a:r>
            <a:rPr lang="en-US" sz="1100"/>
            <a:t>Two ways to do same thing</a:t>
          </a:r>
        </a:p>
      </xdr:txBody>
    </xdr:sp>
    <xdr:clientData/>
  </xdr:twoCellAnchor>
  <xdr:twoCellAnchor>
    <xdr:from>
      <xdr:col>7</xdr:col>
      <xdr:colOff>182562</xdr:colOff>
      <xdr:row>1</xdr:row>
      <xdr:rowOff>134937</xdr:rowOff>
    </xdr:from>
    <xdr:to>
      <xdr:col>10</xdr:col>
      <xdr:colOff>338666</xdr:colOff>
      <xdr:row>4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1CA7E6A-5DF1-4510-8387-755D259E5566}"/>
            </a:ext>
          </a:extLst>
        </xdr:cNvPr>
        <xdr:cNvSpPr txBox="1"/>
      </xdr:nvSpPr>
      <xdr:spPr>
        <a:xfrm>
          <a:off x="6723062" y="439737"/>
          <a:ext cx="3242204" cy="4238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285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You want value in cell I7 (below)   </a:t>
          </a:r>
          <a:br>
            <a:rPr lang="en-US" sz="1100"/>
          </a:br>
          <a:r>
            <a:rPr lang="en-US" sz="1100"/>
            <a:t>&gt; value in F2 (the number of items)</a:t>
          </a:r>
        </a:p>
      </xdr:txBody>
    </xdr:sp>
    <xdr:clientData/>
  </xdr:twoCellAnchor>
  <xdr:twoCellAnchor>
    <xdr:from>
      <xdr:col>8</xdr:col>
      <xdr:colOff>746126</xdr:colOff>
      <xdr:row>4</xdr:row>
      <xdr:rowOff>0</xdr:rowOff>
    </xdr:from>
    <xdr:to>
      <xdr:col>8</xdr:col>
      <xdr:colOff>752739</xdr:colOff>
      <xdr:row>6</xdr:row>
      <xdr:rowOff>23812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FD328D2-8938-475B-810C-8BF9748B682E}"/>
            </a:ext>
          </a:extLst>
        </xdr:cNvPr>
        <xdr:cNvCxnSpPr>
          <a:endCxn id="9" idx="2"/>
        </xdr:cNvCxnSpPr>
      </xdr:nvCxnSpPr>
      <xdr:spPr>
        <a:xfrm flipV="1">
          <a:off x="8315326" y="863600"/>
          <a:ext cx="6613" cy="392112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73026</xdr:colOff>
      <xdr:row>1</xdr:row>
      <xdr:rowOff>136527</xdr:rowOff>
    </xdr:from>
    <xdr:to>
      <xdr:col>7</xdr:col>
      <xdr:colOff>182562</xdr:colOff>
      <xdr:row>2</xdr:row>
      <xdr:rowOff>162719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74808956-E339-4934-BFCD-D982C80C340F}"/>
            </a:ext>
          </a:extLst>
        </xdr:cNvPr>
        <xdr:cNvCxnSpPr>
          <a:stCxn id="9" idx="1"/>
        </xdr:cNvCxnSpPr>
      </xdr:nvCxnSpPr>
      <xdr:spPr>
        <a:xfrm flipH="1" flipV="1">
          <a:off x="5584826" y="441327"/>
          <a:ext cx="1138236" cy="216692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1000125</xdr:colOff>
      <xdr:row>40</xdr:row>
      <xdr:rowOff>47625</xdr:rowOff>
    </xdr:from>
    <xdr:to>
      <xdr:col>17</xdr:col>
      <xdr:colOff>581024</xdr:colOff>
      <xdr:row>56</xdr:row>
      <xdr:rowOff>38101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DFC8E5C0-84B1-9736-C181-66453C1F2F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565A1-A6C3-4B90-B5FE-E010BBA090EC}">
  <dimension ref="A1:M17"/>
  <sheetViews>
    <sheetView tabSelected="1" workbookViewId="0"/>
  </sheetViews>
  <sheetFormatPr defaultRowHeight="18.75" x14ac:dyDescent="0.3"/>
  <cols>
    <col min="1" max="6" width="9.140625" style="2"/>
    <col min="7" max="7" width="60.5703125" style="2" customWidth="1"/>
    <col min="8" max="8" width="33.5703125" style="2" customWidth="1"/>
    <col min="9" max="16384" width="9.140625" style="2"/>
  </cols>
  <sheetData>
    <row r="1" spans="1:13" ht="23.25" x14ac:dyDescent="0.35">
      <c r="A1" s="69" t="s">
        <v>224</v>
      </c>
    </row>
    <row r="2" spans="1:13" ht="23.25" x14ac:dyDescent="0.35">
      <c r="B2" s="10" t="s">
        <v>229</v>
      </c>
    </row>
    <row r="3" spans="1:13" x14ac:dyDescent="0.3">
      <c r="A3" s="2" t="s">
        <v>200</v>
      </c>
    </row>
    <row r="4" spans="1:13" x14ac:dyDescent="0.3">
      <c r="A4" s="63" t="s">
        <v>201</v>
      </c>
      <c r="B4" s="63" t="s">
        <v>202</v>
      </c>
      <c r="C4" s="63" t="s">
        <v>203</v>
      </c>
      <c r="D4" s="63" t="s">
        <v>204</v>
      </c>
      <c r="E4" s="63" t="s">
        <v>205</v>
      </c>
      <c r="F4" s="63" t="s">
        <v>206</v>
      </c>
      <c r="G4" s="64" t="s">
        <v>207</v>
      </c>
      <c r="H4" s="64" t="str" cm="1">
        <f t="array" ref="H4:M4">CONCATENATE(A4:F4)</f>
        <v>My</v>
      </c>
      <c r="I4" s="2" t="str">
        <v>dog</v>
      </c>
      <c r="J4" s="2" t="str">
        <v>is</v>
      </c>
      <c r="K4" s="2" t="str">
        <v>bigger</v>
      </c>
      <c r="L4" s="2" t="str">
        <v>than</v>
      </c>
      <c r="M4" s="2" t="str">
        <v>yours</v>
      </c>
    </row>
    <row r="5" spans="1:13" x14ac:dyDescent="0.3">
      <c r="A5" s="65" t="s">
        <v>208</v>
      </c>
      <c r="B5" s="66"/>
      <c r="G5" s="64" t="s">
        <v>209</v>
      </c>
      <c r="H5" s="2" t="str">
        <f>_xlfn.CONCAT(A4:F4)</f>
        <v>Mydogisbiggerthanyours</v>
      </c>
      <c r="J5" s="71"/>
    </row>
    <row r="7" spans="1:13" x14ac:dyDescent="0.3">
      <c r="A7" s="63" t="s">
        <v>201</v>
      </c>
      <c r="B7" s="63" t="s">
        <v>202</v>
      </c>
      <c r="C7" s="63" t="s">
        <v>203</v>
      </c>
      <c r="D7" s="63" t="s">
        <v>210</v>
      </c>
      <c r="E7" s="63" t="s">
        <v>211</v>
      </c>
      <c r="F7" s="63" t="s">
        <v>206</v>
      </c>
      <c r="G7" s="64" t="s">
        <v>212</v>
      </c>
      <c r="H7" s="64" t="str">
        <f>CONCATENATE(A7," ",B7," ",C7," ",D7," ",E7," ",F7)</f>
        <v>My dog is bigger  than  yours</v>
      </c>
    </row>
    <row r="8" spans="1:13" x14ac:dyDescent="0.3">
      <c r="A8" s="67" t="s">
        <v>213</v>
      </c>
      <c r="B8" s="63"/>
      <c r="C8" s="63"/>
      <c r="D8" s="63"/>
      <c r="E8" s="63"/>
      <c r="F8" s="63"/>
      <c r="G8" s="64" t="s">
        <v>214</v>
      </c>
      <c r="H8" s="64" t="str">
        <f>_xlfn.CONCAT(A7," ",B7," ",C7," ",D7," ",E7," ",F7)</f>
        <v>My dog is bigger  than  yours</v>
      </c>
    </row>
    <row r="10" spans="1:13" x14ac:dyDescent="0.3">
      <c r="A10" s="63" t="s">
        <v>215</v>
      </c>
      <c r="B10" s="63" t="s">
        <v>226</v>
      </c>
      <c r="C10" s="63" t="s">
        <v>225</v>
      </c>
      <c r="D10" s="63" t="s">
        <v>210</v>
      </c>
      <c r="E10" s="63" t="s">
        <v>211</v>
      </c>
      <c r="F10" s="63" t="s">
        <v>206</v>
      </c>
      <c r="G10" s="64" t="s">
        <v>216</v>
      </c>
      <c r="H10" s="64" t="str">
        <f>CONCATENATE(A10,B10,C10,D10,E10,F10)</f>
        <v>My dog   is bigger than yours</v>
      </c>
    </row>
    <row r="11" spans="1:13" x14ac:dyDescent="0.3">
      <c r="A11" s="67" t="s">
        <v>217</v>
      </c>
      <c r="G11" s="64" t="s">
        <v>218</v>
      </c>
      <c r="H11" s="64" t="str">
        <f>_xlfn.CONCAT(A10:F10)</f>
        <v>My dog   is bigger than yours</v>
      </c>
    </row>
    <row r="13" spans="1:13" x14ac:dyDescent="0.3">
      <c r="A13" s="68" t="s">
        <v>228</v>
      </c>
      <c r="B13" s="63" t="s">
        <v>227</v>
      </c>
      <c r="C13" s="68" t="s">
        <v>219</v>
      </c>
      <c r="D13" s="63" t="s">
        <v>211</v>
      </c>
      <c r="E13" s="63" t="s">
        <v>220</v>
      </c>
      <c r="F13" s="63">
        <v>6</v>
      </c>
      <c r="G13" s="64" t="s">
        <v>221</v>
      </c>
      <c r="H13" s="64" t="str">
        <f>CONCATENATE(A13,B13,C13,D13,E13,F13)</f>
        <v>8  dogs  &gt; than your 6</v>
      </c>
    </row>
    <row r="14" spans="1:13" x14ac:dyDescent="0.3">
      <c r="A14" s="67" t="s">
        <v>222</v>
      </c>
      <c r="G14" s="64" t="s">
        <v>223</v>
      </c>
      <c r="H14" s="64" t="str">
        <f>_xlfn.CONCAT(A13:F13)</f>
        <v>8  dogs  &gt; than your 6</v>
      </c>
    </row>
    <row r="17" spans="1:1" x14ac:dyDescent="0.3">
      <c r="A17" s="6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997F7-2DD3-45F8-B00B-BDE57BE6A5C4}">
  <dimension ref="A1:F20"/>
  <sheetViews>
    <sheetView workbookViewId="0">
      <selection sqref="A1:B1"/>
    </sheetView>
  </sheetViews>
  <sheetFormatPr defaultColWidth="8.7109375" defaultRowHeight="18" x14ac:dyDescent="0.25"/>
  <cols>
    <col min="1" max="1" width="8.7109375" style="3"/>
    <col min="2" max="2" width="12.5703125" style="3" customWidth="1"/>
    <col min="3" max="3" width="16.140625" style="3" customWidth="1"/>
    <col min="4" max="4" width="15.28515625" style="3" customWidth="1"/>
    <col min="5" max="6" width="12.5703125" style="3" customWidth="1"/>
    <col min="7" max="16384" width="8.7109375" style="3"/>
  </cols>
  <sheetData>
    <row r="1" spans="1:6" x14ac:dyDescent="0.25">
      <c r="A1" s="70" t="s">
        <v>191</v>
      </c>
      <c r="B1" s="70"/>
    </row>
    <row r="2" spans="1:6" x14ac:dyDescent="0.25">
      <c r="B2" s="3" t="s">
        <v>1</v>
      </c>
    </row>
    <row r="3" spans="1:6" x14ac:dyDescent="0.25">
      <c r="B3" s="3" t="s">
        <v>2</v>
      </c>
      <c r="F3" s="3" t="s">
        <v>14</v>
      </c>
    </row>
    <row r="5" spans="1:6" s="4" customFormat="1" ht="36" x14ac:dyDescent="0.25">
      <c r="D5" s="4" t="s">
        <v>15</v>
      </c>
    </row>
    <row r="6" spans="1:6" x14ac:dyDescent="0.25">
      <c r="C6" s="3" t="s">
        <v>3</v>
      </c>
      <c r="D6" s="7">
        <v>1300</v>
      </c>
      <c r="E6" s="5"/>
      <c r="F6" s="5"/>
    </row>
    <row r="7" spans="1:6" x14ac:dyDescent="0.25">
      <c r="C7" s="6" t="s">
        <v>4</v>
      </c>
      <c r="D7" s="8">
        <v>460</v>
      </c>
      <c r="E7" s="6"/>
    </row>
    <row r="8" spans="1:6" x14ac:dyDescent="0.25">
      <c r="C8" s="6" t="s">
        <v>5</v>
      </c>
      <c r="D8" s="8">
        <v>379</v>
      </c>
      <c r="E8" s="6"/>
      <c r="F8" s="6"/>
    </row>
    <row r="9" spans="1:6" x14ac:dyDescent="0.25">
      <c r="C9" s="6" t="s">
        <v>6</v>
      </c>
      <c r="D9" s="8">
        <v>341</v>
      </c>
      <c r="E9" s="6"/>
      <c r="F9" s="6"/>
    </row>
    <row r="10" spans="1:6" x14ac:dyDescent="0.25">
      <c r="C10" s="6" t="s">
        <v>7</v>
      </c>
      <c r="D10" s="8">
        <v>315</v>
      </c>
      <c r="E10" s="6"/>
      <c r="F10" s="6"/>
    </row>
    <row r="11" spans="1:6" x14ac:dyDescent="0.25">
      <c r="C11" s="6" t="s">
        <v>8</v>
      </c>
      <c r="D11" s="8">
        <v>228</v>
      </c>
      <c r="E11" s="6"/>
      <c r="F11" s="6"/>
    </row>
    <row r="12" spans="1:6" x14ac:dyDescent="0.25">
      <c r="C12" s="6" t="s">
        <v>9</v>
      </c>
      <c r="D12" s="8">
        <v>220</v>
      </c>
      <c r="E12" s="6"/>
      <c r="F12" s="6"/>
    </row>
    <row r="13" spans="1:6" x14ac:dyDescent="0.25">
      <c r="C13" s="6" t="s">
        <v>10</v>
      </c>
      <c r="D13" s="8">
        <v>153</v>
      </c>
      <c r="E13" s="6"/>
      <c r="F13" s="6"/>
    </row>
    <row r="14" spans="1:6" x14ac:dyDescent="0.25">
      <c r="C14" s="6" t="s">
        <v>194</v>
      </c>
      <c r="D14" s="8">
        <v>128</v>
      </c>
      <c r="E14" s="6"/>
      <c r="F14" s="6"/>
    </row>
    <row r="15" spans="1:6" x14ac:dyDescent="0.25">
      <c r="C15" s="6" t="s">
        <v>11</v>
      </c>
      <c r="D15" s="9">
        <v>118</v>
      </c>
      <c r="E15" s="6"/>
      <c r="F15" s="6"/>
    </row>
    <row r="16" spans="1:6" x14ac:dyDescent="0.25">
      <c r="C16" s="6" t="s">
        <v>12</v>
      </c>
      <c r="D16" s="8">
        <v>3642</v>
      </c>
      <c r="E16" s="6"/>
      <c r="F16" s="6"/>
    </row>
    <row r="17" spans="2:6" x14ac:dyDescent="0.25">
      <c r="C17" s="6"/>
      <c r="D17" s="6"/>
      <c r="E17" s="6"/>
      <c r="F17" s="6"/>
    </row>
    <row r="18" spans="2:6" x14ac:dyDescent="0.25">
      <c r="C18" s="6"/>
      <c r="D18" s="6"/>
      <c r="E18" s="6"/>
      <c r="F18" s="6"/>
    </row>
    <row r="19" spans="2:6" ht="18.75" x14ac:dyDescent="0.3">
      <c r="B19" s="2" t="s">
        <v>0</v>
      </c>
      <c r="C19" s="6"/>
      <c r="D19" s="6"/>
      <c r="E19" s="6"/>
      <c r="F19" s="6"/>
    </row>
    <row r="20" spans="2:6" x14ac:dyDescent="0.25">
      <c r="C20" s="6"/>
      <c r="D20" s="6"/>
      <c r="E20" s="6"/>
      <c r="F20" s="6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4DD97-BF7A-471F-8FEE-D26C1E95BCEF}">
  <dimension ref="A1:D128"/>
  <sheetViews>
    <sheetView workbookViewId="0">
      <selection activeCell="A2" sqref="A2"/>
    </sheetView>
  </sheetViews>
  <sheetFormatPr defaultRowHeight="15" x14ac:dyDescent="0.25"/>
  <cols>
    <col min="1" max="2" width="12.28515625" customWidth="1"/>
    <col min="3" max="3" width="4.7109375" customWidth="1"/>
    <col min="4" max="4" width="20.140625" customWidth="1"/>
  </cols>
  <sheetData>
    <row r="1" spans="1:4" s="2" customFormat="1" ht="24" thickBot="1" x14ac:dyDescent="0.4">
      <c r="A1" s="10" t="s">
        <v>192</v>
      </c>
    </row>
    <row r="2" spans="1:4" ht="15.75" thickBot="1" x14ac:dyDescent="0.3">
      <c r="A2" s="57" t="s">
        <v>17</v>
      </c>
      <c r="B2" s="58" t="s">
        <v>18</v>
      </c>
      <c r="D2" t="s">
        <v>19</v>
      </c>
    </row>
    <row r="3" spans="1:4" x14ac:dyDescent="0.25">
      <c r="A3" s="59" t="s">
        <v>21</v>
      </c>
      <c r="B3" s="60">
        <v>162379</v>
      </c>
      <c r="D3" t="s">
        <v>22</v>
      </c>
    </row>
    <row r="4" spans="1:4" x14ac:dyDescent="0.25">
      <c r="A4" s="59" t="s">
        <v>24</v>
      </c>
      <c r="B4" s="60">
        <v>390105</v>
      </c>
      <c r="D4" t="s">
        <v>25</v>
      </c>
    </row>
    <row r="5" spans="1:4" x14ac:dyDescent="0.25">
      <c r="A5" s="59" t="s">
        <v>27</v>
      </c>
      <c r="B5" s="60">
        <v>120282</v>
      </c>
      <c r="D5" t="s">
        <v>28</v>
      </c>
    </row>
    <row r="6" spans="1:4" x14ac:dyDescent="0.25">
      <c r="A6" s="59" t="s">
        <v>30</v>
      </c>
      <c r="B6" s="60">
        <v>79492</v>
      </c>
    </row>
    <row r="7" spans="1:4" x14ac:dyDescent="0.25">
      <c r="A7" s="59" t="s">
        <v>32</v>
      </c>
      <c r="B7" s="60">
        <v>140028</v>
      </c>
      <c r="D7" s="56" t="s">
        <v>196</v>
      </c>
    </row>
    <row r="8" spans="1:4" x14ac:dyDescent="0.25">
      <c r="A8" s="59" t="s">
        <v>36</v>
      </c>
      <c r="B8" s="60">
        <v>101015</v>
      </c>
      <c r="D8" t="s">
        <v>33</v>
      </c>
    </row>
    <row r="9" spans="1:4" x14ac:dyDescent="0.25">
      <c r="A9" s="59" t="s">
        <v>40</v>
      </c>
      <c r="B9" s="60">
        <v>196208</v>
      </c>
      <c r="D9" t="s">
        <v>195</v>
      </c>
    </row>
    <row r="10" spans="1:4" ht="16.5" customHeight="1" x14ac:dyDescent="0.25">
      <c r="A10" s="59" t="s">
        <v>43</v>
      </c>
      <c r="B10" s="60">
        <v>351068</v>
      </c>
    </row>
    <row r="11" spans="1:4" x14ac:dyDescent="0.25">
      <c r="A11" s="59" t="s">
        <v>44</v>
      </c>
      <c r="B11" s="60">
        <v>142886</v>
      </c>
    </row>
    <row r="12" spans="1:4" x14ac:dyDescent="0.25">
      <c r="A12" s="59" t="s">
        <v>45</v>
      </c>
      <c r="B12" s="60">
        <v>65220</v>
      </c>
    </row>
    <row r="13" spans="1:4" x14ac:dyDescent="0.25">
      <c r="A13" s="59" t="s">
        <v>46</v>
      </c>
      <c r="B13" s="60">
        <v>193760</v>
      </c>
    </row>
    <row r="14" spans="1:4" x14ac:dyDescent="0.25">
      <c r="A14" s="59" t="s">
        <v>47</v>
      </c>
      <c r="B14" s="60">
        <v>164668</v>
      </c>
      <c r="D14" t="s">
        <v>199</v>
      </c>
    </row>
    <row r="15" spans="1:4" x14ac:dyDescent="0.25">
      <c r="A15" s="59" t="s">
        <v>52</v>
      </c>
      <c r="B15" s="60">
        <v>93488</v>
      </c>
      <c r="D15" t="s">
        <v>198</v>
      </c>
    </row>
    <row r="16" spans="1:4" x14ac:dyDescent="0.25">
      <c r="A16" s="59" t="s">
        <v>56</v>
      </c>
      <c r="B16" s="60">
        <v>200781</v>
      </c>
      <c r="D16" s="33"/>
    </row>
    <row r="17" spans="1:4" x14ac:dyDescent="0.25">
      <c r="A17" s="59" t="s">
        <v>59</v>
      </c>
      <c r="B17" s="60">
        <v>72855</v>
      </c>
      <c r="D17" s="33"/>
    </row>
    <row r="18" spans="1:4" x14ac:dyDescent="0.25">
      <c r="A18" s="59" t="s">
        <v>62</v>
      </c>
      <c r="B18" s="60">
        <v>145753</v>
      </c>
      <c r="D18" s="33"/>
    </row>
    <row r="19" spans="1:4" x14ac:dyDescent="0.25">
      <c r="A19" s="59" t="s">
        <v>65</v>
      </c>
      <c r="B19" s="60">
        <v>138856</v>
      </c>
      <c r="D19" s="33"/>
    </row>
    <row r="20" spans="1:4" x14ac:dyDescent="0.25">
      <c r="A20" s="59" t="s">
        <v>68</v>
      </c>
      <c r="B20" s="60">
        <v>95060</v>
      </c>
      <c r="D20" s="33"/>
    </row>
    <row r="21" spans="1:4" ht="16.5" customHeight="1" x14ac:dyDescent="0.25">
      <c r="A21" s="59" t="s">
        <v>71</v>
      </c>
      <c r="B21" s="60">
        <v>154794</v>
      </c>
      <c r="D21" s="33"/>
    </row>
    <row r="22" spans="1:4" ht="16.5" customHeight="1" x14ac:dyDescent="0.25">
      <c r="A22" s="59" t="s">
        <v>74</v>
      </c>
      <c r="B22" s="60">
        <v>128652</v>
      </c>
      <c r="D22" s="33"/>
    </row>
    <row r="23" spans="1:4" ht="16.5" customHeight="1" x14ac:dyDescent="0.25">
      <c r="A23" s="59" t="s">
        <v>76</v>
      </c>
      <c r="B23" s="60">
        <v>131380</v>
      </c>
    </row>
    <row r="24" spans="1:4" ht="16.5" customHeight="1" x14ac:dyDescent="0.25">
      <c r="A24" s="59" t="s">
        <v>77</v>
      </c>
      <c r="B24" s="60">
        <v>67122</v>
      </c>
      <c r="D24" s="56" t="s">
        <v>197</v>
      </c>
    </row>
    <row r="25" spans="1:4" ht="16.5" customHeight="1" x14ac:dyDescent="0.25">
      <c r="A25" s="59" t="s">
        <v>79</v>
      </c>
      <c r="B25" s="60">
        <v>245240</v>
      </c>
      <c r="D25" s="42" t="s">
        <v>78</v>
      </c>
    </row>
    <row r="26" spans="1:4" ht="16.5" customHeight="1" x14ac:dyDescent="0.25">
      <c r="A26" s="59" t="s">
        <v>81</v>
      </c>
      <c r="B26" s="60">
        <v>129834</v>
      </c>
      <c r="D26" s="42" t="s">
        <v>80</v>
      </c>
    </row>
    <row r="27" spans="1:4" x14ac:dyDescent="0.25">
      <c r="A27" s="59" t="s">
        <v>83</v>
      </c>
      <c r="B27" s="60">
        <v>102270</v>
      </c>
      <c r="D27" s="43" t="s">
        <v>82</v>
      </c>
    </row>
    <row r="28" spans="1:4" ht="16.5" customHeight="1" x14ac:dyDescent="0.25">
      <c r="A28" s="59" t="s">
        <v>84</v>
      </c>
      <c r="B28" s="60">
        <v>246976</v>
      </c>
      <c r="D28" s="42" t="s">
        <v>193</v>
      </c>
    </row>
    <row r="29" spans="1:4" ht="16.5" customHeight="1" x14ac:dyDescent="0.25">
      <c r="A29" s="59" t="s">
        <v>89</v>
      </c>
      <c r="B29" s="60">
        <v>172972</v>
      </c>
    </row>
    <row r="30" spans="1:4" ht="16.5" customHeight="1" x14ac:dyDescent="0.25">
      <c r="A30" s="59" t="s">
        <v>90</v>
      </c>
      <c r="B30" s="60">
        <v>275831</v>
      </c>
      <c r="D30" s="44" t="s">
        <v>85</v>
      </c>
    </row>
    <row r="31" spans="1:4" ht="16.5" customHeight="1" x14ac:dyDescent="0.25">
      <c r="A31" s="59" t="s">
        <v>91</v>
      </c>
      <c r="B31" s="60">
        <v>100775</v>
      </c>
      <c r="D31" s="62"/>
    </row>
    <row r="32" spans="1:4" ht="16.5" customHeight="1" x14ac:dyDescent="0.25">
      <c r="A32" s="59" t="s">
        <v>92</v>
      </c>
      <c r="B32" s="60">
        <v>128915</v>
      </c>
      <c r="D32" s="62"/>
    </row>
    <row r="33" spans="1:4" x14ac:dyDescent="0.25">
      <c r="A33" s="59" t="s">
        <v>93</v>
      </c>
      <c r="B33" s="60">
        <v>67382</v>
      </c>
      <c r="D33" s="62"/>
    </row>
    <row r="34" spans="1:4" x14ac:dyDescent="0.25">
      <c r="A34" s="59" t="s">
        <v>94</v>
      </c>
      <c r="B34" s="60">
        <v>152054</v>
      </c>
      <c r="D34" s="62"/>
    </row>
    <row r="35" spans="1:4" x14ac:dyDescent="0.25">
      <c r="A35" s="59" t="s">
        <v>95</v>
      </c>
      <c r="B35" s="60">
        <v>111425</v>
      </c>
      <c r="D35" s="62"/>
    </row>
    <row r="36" spans="1:4" x14ac:dyDescent="0.25">
      <c r="A36" s="59" t="s">
        <v>96</v>
      </c>
      <c r="B36" s="60">
        <v>322855</v>
      </c>
      <c r="D36" s="62"/>
    </row>
    <row r="37" spans="1:4" ht="15" customHeight="1" x14ac:dyDescent="0.25">
      <c r="A37" s="59" t="s">
        <v>97</v>
      </c>
      <c r="B37" s="60">
        <v>119768</v>
      </c>
    </row>
    <row r="38" spans="1:4" ht="15.75" customHeight="1" x14ac:dyDescent="0.25">
      <c r="A38" s="59" t="s">
        <v>98</v>
      </c>
      <c r="B38" s="60">
        <v>170072</v>
      </c>
    </row>
    <row r="39" spans="1:4" x14ac:dyDescent="0.25">
      <c r="A39" s="59" t="s">
        <v>99</v>
      </c>
      <c r="B39" s="60">
        <v>70773</v>
      </c>
    </row>
    <row r="40" spans="1:4" x14ac:dyDescent="0.25">
      <c r="A40" s="59" t="s">
        <v>100</v>
      </c>
      <c r="B40" s="60">
        <v>117522</v>
      </c>
    </row>
    <row r="41" spans="1:4" x14ac:dyDescent="0.25">
      <c r="A41" s="59" t="s">
        <v>101</v>
      </c>
      <c r="B41" s="60">
        <v>73827</v>
      </c>
    </row>
    <row r="42" spans="1:4" x14ac:dyDescent="0.25">
      <c r="A42" s="59" t="s">
        <v>104</v>
      </c>
      <c r="B42" s="60">
        <v>84102</v>
      </c>
    </row>
    <row r="43" spans="1:4" x14ac:dyDescent="0.25">
      <c r="A43" s="59" t="s">
        <v>105</v>
      </c>
      <c r="B43" s="60">
        <v>98440</v>
      </c>
    </row>
    <row r="44" spans="1:4" x14ac:dyDescent="0.25">
      <c r="A44" s="59" t="s">
        <v>106</v>
      </c>
      <c r="B44" s="60">
        <v>279983</v>
      </c>
    </row>
    <row r="45" spans="1:4" x14ac:dyDescent="0.25">
      <c r="A45" s="59" t="s">
        <v>107</v>
      </c>
      <c r="B45" s="60">
        <v>87228</v>
      </c>
    </row>
    <row r="46" spans="1:4" x14ac:dyDescent="0.25">
      <c r="A46" s="59" t="s">
        <v>108</v>
      </c>
      <c r="B46" s="60">
        <v>226696</v>
      </c>
    </row>
    <row r="47" spans="1:4" x14ac:dyDescent="0.25">
      <c r="A47" s="59" t="s">
        <v>109</v>
      </c>
      <c r="B47" s="60">
        <v>104090</v>
      </c>
    </row>
    <row r="48" spans="1:4" x14ac:dyDescent="0.25">
      <c r="A48" s="59" t="s">
        <v>110</v>
      </c>
      <c r="B48" s="60">
        <v>227107</v>
      </c>
    </row>
    <row r="49" spans="1:4" x14ac:dyDescent="0.25">
      <c r="A49" s="59" t="s">
        <v>111</v>
      </c>
      <c r="B49" s="60">
        <v>192171</v>
      </c>
    </row>
    <row r="50" spans="1:4" x14ac:dyDescent="0.25">
      <c r="A50" s="59" t="s">
        <v>112</v>
      </c>
      <c r="B50" s="60">
        <v>286808</v>
      </c>
    </row>
    <row r="51" spans="1:4" x14ac:dyDescent="0.25">
      <c r="A51" s="59" t="s">
        <v>113</v>
      </c>
      <c r="B51" s="60">
        <v>126638</v>
      </c>
    </row>
    <row r="52" spans="1:4" x14ac:dyDescent="0.25">
      <c r="A52" s="59" t="s">
        <v>114</v>
      </c>
      <c r="B52" s="60">
        <v>209772</v>
      </c>
    </row>
    <row r="53" spans="1:4" x14ac:dyDescent="0.25">
      <c r="A53" s="59" t="s">
        <v>115</v>
      </c>
      <c r="B53" s="60">
        <v>212904</v>
      </c>
    </row>
    <row r="54" spans="1:4" x14ac:dyDescent="0.25">
      <c r="A54" s="59" t="s">
        <v>116</v>
      </c>
      <c r="B54" s="60">
        <v>82568</v>
      </c>
    </row>
    <row r="55" spans="1:4" x14ac:dyDescent="0.25">
      <c r="A55" s="59" t="s">
        <v>117</v>
      </c>
      <c r="B55" s="60">
        <v>121793</v>
      </c>
    </row>
    <row r="56" spans="1:4" x14ac:dyDescent="0.25">
      <c r="A56" s="59" t="s">
        <v>118</v>
      </c>
      <c r="B56" s="60">
        <v>328830</v>
      </c>
    </row>
    <row r="57" spans="1:4" x14ac:dyDescent="0.25">
      <c r="A57" s="59" t="s">
        <v>119</v>
      </c>
      <c r="B57" s="60">
        <v>129968</v>
      </c>
    </row>
    <row r="58" spans="1:4" x14ac:dyDescent="0.25">
      <c r="A58" s="59" t="s">
        <v>120</v>
      </c>
      <c r="B58" s="60">
        <v>144494</v>
      </c>
    </row>
    <row r="59" spans="1:4" x14ac:dyDescent="0.25">
      <c r="A59" s="59" t="s">
        <v>121</v>
      </c>
      <c r="B59" s="60">
        <v>209896</v>
      </c>
    </row>
    <row r="60" spans="1:4" x14ac:dyDescent="0.25">
      <c r="A60" s="59" t="s">
        <v>122</v>
      </c>
      <c r="B60" s="60">
        <v>119411</v>
      </c>
    </row>
    <row r="61" spans="1:4" ht="23.25" x14ac:dyDescent="0.35">
      <c r="A61" s="59" t="s">
        <v>123</v>
      </c>
      <c r="B61" s="60">
        <v>71798</v>
      </c>
      <c r="D61" s="10"/>
    </row>
    <row r="62" spans="1:4" x14ac:dyDescent="0.25">
      <c r="A62" s="59" t="s">
        <v>124</v>
      </c>
      <c r="B62" s="60">
        <v>154008</v>
      </c>
    </row>
    <row r="63" spans="1:4" x14ac:dyDescent="0.25">
      <c r="A63" s="59" t="s">
        <v>125</v>
      </c>
      <c r="B63" s="60">
        <v>79675</v>
      </c>
    </row>
    <row r="64" spans="1:4" x14ac:dyDescent="0.25">
      <c r="A64" s="59" t="s">
        <v>126</v>
      </c>
      <c r="B64" s="60">
        <v>51667</v>
      </c>
    </row>
    <row r="65" spans="1:2" x14ac:dyDescent="0.25">
      <c r="A65" s="59" t="s">
        <v>127</v>
      </c>
      <c r="B65" s="60">
        <v>125370</v>
      </c>
    </row>
    <row r="66" spans="1:2" x14ac:dyDescent="0.25">
      <c r="A66" s="59" t="s">
        <v>128</v>
      </c>
      <c r="B66" s="60">
        <v>153867</v>
      </c>
    </row>
    <row r="67" spans="1:2" x14ac:dyDescent="0.25">
      <c r="A67" s="59" t="s">
        <v>129</v>
      </c>
      <c r="B67" s="60">
        <v>141584</v>
      </c>
    </row>
    <row r="68" spans="1:2" x14ac:dyDescent="0.25">
      <c r="A68" s="59" t="s">
        <v>130</v>
      </c>
      <c r="B68" s="60">
        <v>82532</v>
      </c>
    </row>
    <row r="69" spans="1:2" x14ac:dyDescent="0.25">
      <c r="A69" s="59" t="s">
        <v>131</v>
      </c>
      <c r="B69" s="60">
        <v>75560</v>
      </c>
    </row>
    <row r="70" spans="1:2" x14ac:dyDescent="0.25">
      <c r="A70" s="59" t="s">
        <v>132</v>
      </c>
      <c r="B70" s="60">
        <v>165291</v>
      </c>
    </row>
    <row r="71" spans="1:2" x14ac:dyDescent="0.25">
      <c r="A71" s="59" t="s">
        <v>133</v>
      </c>
      <c r="B71" s="60">
        <v>122670</v>
      </c>
    </row>
    <row r="72" spans="1:2" x14ac:dyDescent="0.25">
      <c r="A72" s="59" t="s">
        <v>134</v>
      </c>
      <c r="B72" s="60">
        <v>159419</v>
      </c>
    </row>
    <row r="73" spans="1:2" x14ac:dyDescent="0.25">
      <c r="A73" s="59" t="s">
        <v>135</v>
      </c>
      <c r="B73" s="60">
        <v>191706</v>
      </c>
    </row>
    <row r="74" spans="1:2" x14ac:dyDescent="0.25">
      <c r="A74" s="59" t="s">
        <v>136</v>
      </c>
      <c r="B74" s="60">
        <v>84730</v>
      </c>
    </row>
    <row r="75" spans="1:2" x14ac:dyDescent="0.25">
      <c r="A75" s="59" t="s">
        <v>137</v>
      </c>
      <c r="B75" s="60">
        <v>227101</v>
      </c>
    </row>
    <row r="76" spans="1:2" x14ac:dyDescent="0.25">
      <c r="A76" s="59" t="s">
        <v>138</v>
      </c>
      <c r="B76" s="60">
        <v>221270</v>
      </c>
    </row>
    <row r="77" spans="1:2" x14ac:dyDescent="0.25">
      <c r="A77" s="59" t="s">
        <v>139</v>
      </c>
      <c r="B77" s="60">
        <v>68016</v>
      </c>
    </row>
    <row r="78" spans="1:2" x14ac:dyDescent="0.25">
      <c r="A78" s="59" t="s">
        <v>140</v>
      </c>
      <c r="B78" s="60">
        <v>77476</v>
      </c>
    </row>
    <row r="79" spans="1:2" x14ac:dyDescent="0.25">
      <c r="A79" s="59" t="s">
        <v>141</v>
      </c>
      <c r="B79" s="60">
        <v>86256</v>
      </c>
    </row>
    <row r="80" spans="1:2" x14ac:dyDescent="0.25">
      <c r="A80" s="59" t="s">
        <v>142</v>
      </c>
      <c r="B80" s="60">
        <v>243696</v>
      </c>
    </row>
    <row r="81" spans="1:2" x14ac:dyDescent="0.25">
      <c r="A81" s="59" t="s">
        <v>143</v>
      </c>
      <c r="B81" s="60">
        <v>93986</v>
      </c>
    </row>
    <row r="82" spans="1:2" x14ac:dyDescent="0.25">
      <c r="A82" s="59" t="s">
        <v>144</v>
      </c>
      <c r="B82" s="60">
        <v>162729</v>
      </c>
    </row>
    <row r="83" spans="1:2" x14ac:dyDescent="0.25">
      <c r="A83" s="59" t="s">
        <v>145</v>
      </c>
      <c r="B83" s="60">
        <v>133649</v>
      </c>
    </row>
    <row r="84" spans="1:2" x14ac:dyDescent="0.25">
      <c r="A84" s="59" t="s">
        <v>146</v>
      </c>
      <c r="B84" s="60">
        <v>130252</v>
      </c>
    </row>
    <row r="85" spans="1:2" x14ac:dyDescent="0.25">
      <c r="A85" s="59" t="s">
        <v>147</v>
      </c>
      <c r="B85" s="60">
        <v>195691</v>
      </c>
    </row>
    <row r="86" spans="1:2" x14ac:dyDescent="0.25">
      <c r="A86" s="59" t="s">
        <v>148</v>
      </c>
      <c r="B86" s="60">
        <v>388313</v>
      </c>
    </row>
    <row r="87" spans="1:2" x14ac:dyDescent="0.25">
      <c r="A87" s="59" t="s">
        <v>149</v>
      </c>
      <c r="B87" s="60">
        <v>126189</v>
      </c>
    </row>
    <row r="88" spans="1:2" x14ac:dyDescent="0.25">
      <c r="A88" s="59" t="s">
        <v>150</v>
      </c>
      <c r="B88" s="60">
        <v>164790</v>
      </c>
    </row>
    <row r="89" spans="1:2" x14ac:dyDescent="0.25">
      <c r="A89" s="59" t="s">
        <v>151</v>
      </c>
      <c r="B89" s="60">
        <v>151458</v>
      </c>
    </row>
    <row r="90" spans="1:2" x14ac:dyDescent="0.25">
      <c r="A90" s="59" t="s">
        <v>152</v>
      </c>
      <c r="B90" s="60">
        <v>126143</v>
      </c>
    </row>
    <row r="91" spans="1:2" x14ac:dyDescent="0.25">
      <c r="A91" s="59" t="s">
        <v>153</v>
      </c>
      <c r="B91" s="60">
        <v>122328</v>
      </c>
    </row>
    <row r="92" spans="1:2" x14ac:dyDescent="0.25">
      <c r="A92" s="59" t="s">
        <v>154</v>
      </c>
      <c r="B92" s="60">
        <v>137174</v>
      </c>
    </row>
    <row r="93" spans="1:2" x14ac:dyDescent="0.25">
      <c r="A93" s="59" t="s">
        <v>155</v>
      </c>
      <c r="B93" s="60">
        <v>121408</v>
      </c>
    </row>
    <row r="94" spans="1:2" x14ac:dyDescent="0.25">
      <c r="A94" s="59" t="s">
        <v>156</v>
      </c>
      <c r="B94" s="60">
        <v>334882</v>
      </c>
    </row>
    <row r="95" spans="1:2" x14ac:dyDescent="0.25">
      <c r="A95" s="59" t="s">
        <v>157</v>
      </c>
      <c r="B95" s="60">
        <v>79975</v>
      </c>
    </row>
    <row r="96" spans="1:2" x14ac:dyDescent="0.25">
      <c r="A96" s="61" t="s">
        <v>158</v>
      </c>
      <c r="B96" s="60">
        <v>90855</v>
      </c>
    </row>
    <row r="97" spans="1:2" x14ac:dyDescent="0.25">
      <c r="A97" s="61" t="s">
        <v>159</v>
      </c>
      <c r="B97" s="60">
        <v>149351</v>
      </c>
    </row>
    <row r="98" spans="1:2" x14ac:dyDescent="0.25">
      <c r="A98" s="61" t="s">
        <v>160</v>
      </c>
      <c r="B98" s="60">
        <v>94882</v>
      </c>
    </row>
    <row r="99" spans="1:2" x14ac:dyDescent="0.25">
      <c r="A99" s="61" t="s">
        <v>161</v>
      </c>
      <c r="B99" s="60">
        <v>120599</v>
      </c>
    </row>
    <row r="100" spans="1:2" x14ac:dyDescent="0.25">
      <c r="A100" s="61" t="s">
        <v>162</v>
      </c>
      <c r="B100" s="60">
        <v>144382</v>
      </c>
    </row>
    <row r="101" spans="1:2" x14ac:dyDescent="0.25">
      <c r="A101" s="61" t="s">
        <v>163</v>
      </c>
      <c r="B101" s="60">
        <v>79364</v>
      </c>
    </row>
    <row r="102" spans="1:2" x14ac:dyDescent="0.25">
      <c r="A102" s="61" t="s">
        <v>164</v>
      </c>
      <c r="B102" s="60">
        <v>184629</v>
      </c>
    </row>
    <row r="103" spans="1:2" x14ac:dyDescent="0.25">
      <c r="A103" s="61" t="s">
        <v>165</v>
      </c>
      <c r="B103" s="60">
        <v>73246</v>
      </c>
    </row>
    <row r="104" spans="1:2" x14ac:dyDescent="0.25">
      <c r="A104" s="61" t="s">
        <v>166</v>
      </c>
      <c r="B104" s="60">
        <v>91420</v>
      </c>
    </row>
    <row r="105" spans="1:2" x14ac:dyDescent="0.25">
      <c r="A105" s="61" t="s">
        <v>167</v>
      </c>
      <c r="B105" s="60">
        <v>96045</v>
      </c>
    </row>
    <row r="106" spans="1:2" x14ac:dyDescent="0.25">
      <c r="A106" s="61" t="s">
        <v>168</v>
      </c>
      <c r="B106" s="60">
        <v>169051</v>
      </c>
    </row>
    <row r="107" spans="1:2" x14ac:dyDescent="0.25">
      <c r="A107" s="61" t="s">
        <v>169</v>
      </c>
      <c r="B107" s="60">
        <v>192089</v>
      </c>
    </row>
    <row r="108" spans="1:2" x14ac:dyDescent="0.25">
      <c r="A108" s="61" t="s">
        <v>170</v>
      </c>
      <c r="B108" s="60">
        <v>101036</v>
      </c>
    </row>
    <row r="109" spans="1:2" x14ac:dyDescent="0.25">
      <c r="A109" s="61" t="s">
        <v>171</v>
      </c>
      <c r="B109" s="60">
        <v>81349</v>
      </c>
    </row>
    <row r="110" spans="1:2" x14ac:dyDescent="0.25">
      <c r="A110" s="61" t="s">
        <v>172</v>
      </c>
      <c r="B110" s="60">
        <v>94840</v>
      </c>
    </row>
    <row r="111" spans="1:2" x14ac:dyDescent="0.25">
      <c r="A111" s="61" t="s">
        <v>173</v>
      </c>
      <c r="B111" s="60">
        <v>156829</v>
      </c>
    </row>
    <row r="112" spans="1:2" x14ac:dyDescent="0.25">
      <c r="A112" s="61" t="s">
        <v>174</v>
      </c>
      <c r="B112" s="60">
        <v>108538</v>
      </c>
    </row>
    <row r="113" spans="1:2" x14ac:dyDescent="0.25">
      <c r="A113" s="61" t="s">
        <v>175</v>
      </c>
      <c r="B113" s="60">
        <v>173976</v>
      </c>
    </row>
    <row r="114" spans="1:2" x14ac:dyDescent="0.25">
      <c r="A114" s="61" t="s">
        <v>176</v>
      </c>
      <c r="B114" s="60">
        <v>159780</v>
      </c>
    </row>
    <row r="115" spans="1:2" x14ac:dyDescent="0.25">
      <c r="A115" s="61" t="s">
        <v>177</v>
      </c>
      <c r="B115" s="60">
        <v>102356</v>
      </c>
    </row>
    <row r="116" spans="1:2" x14ac:dyDescent="0.25">
      <c r="A116" s="61" t="s">
        <v>178</v>
      </c>
      <c r="B116" s="60">
        <v>119450</v>
      </c>
    </row>
    <row r="117" spans="1:2" x14ac:dyDescent="0.25">
      <c r="A117" s="61" t="s">
        <v>179</v>
      </c>
      <c r="B117" s="60">
        <v>91880</v>
      </c>
    </row>
    <row r="118" spans="1:2" x14ac:dyDescent="0.25">
      <c r="A118" s="61" t="s">
        <v>180</v>
      </c>
      <c r="B118" s="60">
        <v>152352</v>
      </c>
    </row>
    <row r="119" spans="1:2" x14ac:dyDescent="0.25">
      <c r="A119" s="61" t="s">
        <v>181</v>
      </c>
      <c r="B119" s="60">
        <v>118494</v>
      </c>
    </row>
    <row r="120" spans="1:2" x14ac:dyDescent="0.25">
      <c r="A120" s="61" t="s">
        <v>182</v>
      </c>
      <c r="B120" s="60">
        <v>281722</v>
      </c>
    </row>
    <row r="121" spans="1:2" x14ac:dyDescent="0.25">
      <c r="A121" s="61" t="s">
        <v>183</v>
      </c>
      <c r="B121" s="60">
        <v>118370</v>
      </c>
    </row>
    <row r="122" spans="1:2" x14ac:dyDescent="0.25">
      <c r="A122" s="61" t="s">
        <v>184</v>
      </c>
      <c r="B122" s="60">
        <v>118080</v>
      </c>
    </row>
    <row r="123" spans="1:2" x14ac:dyDescent="0.25">
      <c r="A123" s="61" t="s">
        <v>185</v>
      </c>
      <c r="B123" s="60">
        <v>147737</v>
      </c>
    </row>
    <row r="124" spans="1:2" x14ac:dyDescent="0.25">
      <c r="A124" s="61" t="s">
        <v>186</v>
      </c>
      <c r="B124" s="60">
        <v>73508</v>
      </c>
    </row>
    <row r="125" spans="1:2" x14ac:dyDescent="0.25">
      <c r="A125" s="61" t="s">
        <v>187</v>
      </c>
      <c r="B125" s="60">
        <v>86829</v>
      </c>
    </row>
    <row r="126" spans="1:2" x14ac:dyDescent="0.25">
      <c r="A126" s="61" t="s">
        <v>188</v>
      </c>
      <c r="B126" s="60">
        <v>128202</v>
      </c>
    </row>
    <row r="127" spans="1:2" x14ac:dyDescent="0.25">
      <c r="A127" s="61" t="s">
        <v>189</v>
      </c>
      <c r="B127" s="60">
        <v>98766</v>
      </c>
    </row>
    <row r="128" spans="1:2" x14ac:dyDescent="0.25">
      <c r="A128" s="61" t="s">
        <v>190</v>
      </c>
      <c r="B128" s="60">
        <v>73457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72D19-E9BA-4631-AFC0-B260BEEEA7C3}">
  <dimension ref="A1:Q128"/>
  <sheetViews>
    <sheetView workbookViewId="0"/>
  </sheetViews>
  <sheetFormatPr defaultRowHeight="15" x14ac:dyDescent="0.25"/>
  <cols>
    <col min="1" max="2" width="12.28515625" customWidth="1"/>
    <col min="3" max="3" width="4.7109375" customWidth="1"/>
    <col min="4" max="4" width="20.140625" customWidth="1"/>
    <col min="5" max="12" width="14.7109375" customWidth="1"/>
    <col min="13" max="13" width="18.42578125" customWidth="1"/>
    <col min="14" max="14" width="13.85546875" customWidth="1"/>
    <col min="15" max="21" width="12.7109375" customWidth="1"/>
  </cols>
  <sheetData>
    <row r="1" spans="1:17" s="2" customFormat="1" ht="24" thickBot="1" x14ac:dyDescent="0.4">
      <c r="A1" s="10" t="s">
        <v>192</v>
      </c>
    </row>
    <row r="2" spans="1:17" ht="15.75" thickBot="1" x14ac:dyDescent="0.3">
      <c r="A2" s="11" t="s">
        <v>17</v>
      </c>
      <c r="B2" s="12" t="s">
        <v>18</v>
      </c>
      <c r="D2" t="s">
        <v>19</v>
      </c>
      <c r="E2" s="13" t="s">
        <v>20</v>
      </c>
      <c r="F2" s="14">
        <f>COUNT(costs)</f>
        <v>126</v>
      </c>
      <c r="K2" s="15"/>
    </row>
    <row r="3" spans="1:17" x14ac:dyDescent="0.25">
      <c r="A3" s="16" t="s">
        <v>21</v>
      </c>
      <c r="B3" s="17">
        <v>162379</v>
      </c>
      <c r="D3" t="s">
        <v>22</v>
      </c>
      <c r="E3" s="13" t="s">
        <v>23</v>
      </c>
      <c r="F3" s="18">
        <f>MAX(costs)</f>
        <v>390105</v>
      </c>
    </row>
    <row r="4" spans="1:17" x14ac:dyDescent="0.25">
      <c r="A4" s="16" t="s">
        <v>24</v>
      </c>
      <c r="B4" s="17">
        <v>390105</v>
      </c>
      <c r="D4" t="s">
        <v>25</v>
      </c>
      <c r="E4" s="13" t="s">
        <v>26</v>
      </c>
      <c r="F4" s="18">
        <f>MIN(costs)</f>
        <v>51667</v>
      </c>
    </row>
    <row r="5" spans="1:17" x14ac:dyDescent="0.25">
      <c r="A5" s="16" t="s">
        <v>27</v>
      </c>
      <c r="B5" s="17">
        <v>120282</v>
      </c>
      <c r="D5" t="s">
        <v>28</v>
      </c>
      <c r="E5" s="19" t="s">
        <v>29</v>
      </c>
      <c r="F5" s="19">
        <f>F3-F4</f>
        <v>338438</v>
      </c>
      <c r="G5" s="20"/>
    </row>
    <row r="6" spans="1:17" x14ac:dyDescent="0.25">
      <c r="A6" s="16" t="s">
        <v>30</v>
      </c>
      <c r="B6" s="17">
        <v>79492</v>
      </c>
      <c r="F6" s="20" t="s">
        <v>31</v>
      </c>
      <c r="G6" s="1">
        <f>F2</f>
        <v>126</v>
      </c>
    </row>
    <row r="7" spans="1:17" x14ac:dyDescent="0.25">
      <c r="A7" s="16" t="s">
        <v>32</v>
      </c>
      <c r="B7" s="17">
        <v>140028</v>
      </c>
      <c r="D7" t="s">
        <v>33</v>
      </c>
      <c r="F7" s="20" t="s">
        <v>34</v>
      </c>
      <c r="G7" s="1">
        <v>7</v>
      </c>
      <c r="H7" s="21" t="s">
        <v>35</v>
      </c>
      <c r="I7" s="22">
        <f>2^G7</f>
        <v>128</v>
      </c>
    </row>
    <row r="8" spans="1:17" ht="15.75" thickBot="1" x14ac:dyDescent="0.3">
      <c r="A8" s="16" t="s">
        <v>36</v>
      </c>
      <c r="B8" s="17">
        <v>101015</v>
      </c>
      <c r="D8" t="s">
        <v>37</v>
      </c>
      <c r="F8" s="13" t="s">
        <v>38</v>
      </c>
      <c r="H8" s="23" t="s">
        <v>39</v>
      </c>
      <c r="I8" s="23">
        <f>(F3-F4)/G7</f>
        <v>48348.285714285717</v>
      </c>
    </row>
    <row r="9" spans="1:17" ht="15.75" thickBot="1" x14ac:dyDescent="0.3">
      <c r="A9" s="16" t="s">
        <v>40</v>
      </c>
      <c r="B9" s="17">
        <v>196208</v>
      </c>
      <c r="F9" s="24" t="s">
        <v>41</v>
      </c>
      <c r="I9" s="25">
        <f>ROUNDUP((F3-F4)/G7,-4)</f>
        <v>50000</v>
      </c>
      <c r="J9" s="26" t="s">
        <v>42</v>
      </c>
      <c r="K9" s="27"/>
      <c r="L9" s="28"/>
    </row>
    <row r="10" spans="1:17" ht="16.5" customHeight="1" x14ac:dyDescent="0.25">
      <c r="A10" s="16" t="s">
        <v>43</v>
      </c>
      <c r="B10" s="17">
        <v>351068</v>
      </c>
      <c r="E10" s="23"/>
      <c r="H10" s="23"/>
    </row>
    <row r="11" spans="1:17" x14ac:dyDescent="0.25">
      <c r="A11" s="16" t="s">
        <v>44</v>
      </c>
      <c r="B11" s="17">
        <v>142886</v>
      </c>
      <c r="E11" s="23"/>
      <c r="H11" s="23"/>
    </row>
    <row r="12" spans="1:17" x14ac:dyDescent="0.25">
      <c r="A12" s="16" t="s">
        <v>45</v>
      </c>
      <c r="B12" s="17">
        <v>65220</v>
      </c>
      <c r="E12" s="23"/>
      <c r="H12" s="23"/>
    </row>
    <row r="13" spans="1:17" x14ac:dyDescent="0.25">
      <c r="A13" s="16" t="s">
        <v>46</v>
      </c>
      <c r="B13" s="17">
        <v>193760</v>
      </c>
      <c r="G13" s="23"/>
      <c r="I13" s="23"/>
    </row>
    <row r="14" spans="1:17" ht="30" x14ac:dyDescent="0.25">
      <c r="A14" s="16" t="s">
        <v>47</v>
      </c>
      <c r="B14" s="17">
        <v>164668</v>
      </c>
      <c r="G14" s="29" t="s">
        <v>13</v>
      </c>
      <c r="H14" s="30" t="s">
        <v>48</v>
      </c>
      <c r="I14" s="31" t="s">
        <v>13</v>
      </c>
      <c r="J14" s="31" t="s">
        <v>48</v>
      </c>
      <c r="K14" s="32"/>
      <c r="L14" s="32" t="s">
        <v>49</v>
      </c>
      <c r="N14" t="s">
        <v>50</v>
      </c>
      <c r="P14" s="32" t="s">
        <v>51</v>
      </c>
      <c r="Q14" t="s">
        <v>13</v>
      </c>
    </row>
    <row r="15" spans="1:17" x14ac:dyDescent="0.25">
      <c r="A15" s="16" t="s">
        <v>52</v>
      </c>
      <c r="B15" s="17">
        <v>93488</v>
      </c>
      <c r="D15" s="33">
        <v>50000</v>
      </c>
      <c r="E15" s="1" t="s">
        <v>53</v>
      </c>
      <c r="F15" s="33">
        <f>D15+$I$9</f>
        <v>100000</v>
      </c>
      <c r="G15" s="34">
        <f>H15</f>
        <v>37</v>
      </c>
      <c r="H15" s="34">
        <f t="shared" ref="H15:H21" si="0">COUNTIFS(costs,"&lt;"&amp;F15)</f>
        <v>37</v>
      </c>
      <c r="I15" s="35">
        <f>COUNTIFS(costs,"&lt;="&amp;F15)</f>
        <v>37</v>
      </c>
      <c r="J15" s="36">
        <f>I15</f>
        <v>37</v>
      </c>
      <c r="K15" s="37" t="s">
        <v>54</v>
      </c>
      <c r="L15" s="37">
        <f>ROUND(G15/$G$22,3)</f>
        <v>0.29399999999999998</v>
      </c>
      <c r="M15" s="38" t="s">
        <v>55</v>
      </c>
      <c r="N15" s="33">
        <f t="shared" ref="N15:N20" si="1">(D15+D16)/2</f>
        <v>75000</v>
      </c>
      <c r="P15" s="39">
        <f>N15</f>
        <v>75000</v>
      </c>
      <c r="Q15" s="39">
        <f t="shared" ref="Q15:Q21" si="2">I15</f>
        <v>37</v>
      </c>
    </row>
    <row r="16" spans="1:17" x14ac:dyDescent="0.25">
      <c r="A16" s="16" t="s">
        <v>56</v>
      </c>
      <c r="B16" s="17">
        <v>200781</v>
      </c>
      <c r="D16" s="33">
        <f>D15+$I$9</f>
        <v>100000</v>
      </c>
      <c r="E16" s="1" t="s">
        <v>53</v>
      </c>
      <c r="F16" s="33">
        <f>D16+$I$9</f>
        <v>150000</v>
      </c>
      <c r="G16" s="34">
        <f>H16-H15</f>
        <v>43</v>
      </c>
      <c r="H16" s="34">
        <f t="shared" si="0"/>
        <v>80</v>
      </c>
      <c r="I16" s="40">
        <f t="shared" ref="I16:I21" si="3">COUNTIFS(costs,"&gt;="&amp;F15,costs,"&lt;"&amp;F16)</f>
        <v>43</v>
      </c>
      <c r="J16" s="36">
        <f>J15+I16</f>
        <v>80</v>
      </c>
      <c r="K16" s="37" t="s">
        <v>57</v>
      </c>
      <c r="L16" s="37">
        <f t="shared" ref="L16:L21" si="4">ROUND(G16/$G$22,3)</f>
        <v>0.34100000000000003</v>
      </c>
      <c r="M16" s="38" t="s">
        <v>58</v>
      </c>
      <c r="N16" s="33">
        <f t="shared" si="1"/>
        <v>125000</v>
      </c>
      <c r="P16" s="39">
        <f t="shared" ref="P16:P21" si="5">N16</f>
        <v>125000</v>
      </c>
      <c r="Q16" s="39">
        <f t="shared" si="2"/>
        <v>43</v>
      </c>
    </row>
    <row r="17" spans="1:17" x14ac:dyDescent="0.25">
      <c r="A17" s="16" t="s">
        <v>59</v>
      </c>
      <c r="B17" s="17">
        <v>72855</v>
      </c>
      <c r="D17" s="33">
        <f t="shared" ref="D17:D21" si="6">D16+$I$9</f>
        <v>150000</v>
      </c>
      <c r="E17" s="1" t="s">
        <v>53</v>
      </c>
      <c r="F17" s="33">
        <f t="shared" ref="F17:F21" si="7">D17+$I$9</f>
        <v>200000</v>
      </c>
      <c r="G17" s="34">
        <f t="shared" ref="G17:G21" si="8">H17-H16</f>
        <v>25</v>
      </c>
      <c r="H17" s="34">
        <f t="shared" si="0"/>
        <v>105</v>
      </c>
      <c r="I17" s="40">
        <f t="shared" si="3"/>
        <v>25</v>
      </c>
      <c r="J17" s="36">
        <f t="shared" ref="J17:J21" si="9">J16+I17</f>
        <v>105</v>
      </c>
      <c r="K17" s="37" t="s">
        <v>60</v>
      </c>
      <c r="L17" s="37">
        <f t="shared" si="4"/>
        <v>0.19800000000000001</v>
      </c>
      <c r="M17" s="38" t="s">
        <v>61</v>
      </c>
      <c r="N17" s="33">
        <f t="shared" si="1"/>
        <v>175000</v>
      </c>
      <c r="P17" s="39">
        <f t="shared" si="5"/>
        <v>175000</v>
      </c>
      <c r="Q17" s="39">
        <f t="shared" si="2"/>
        <v>25</v>
      </c>
    </row>
    <row r="18" spans="1:17" x14ac:dyDescent="0.25">
      <c r="A18" s="16" t="s">
        <v>62</v>
      </c>
      <c r="B18" s="17">
        <v>145753</v>
      </c>
      <c r="D18" s="33">
        <f t="shared" si="6"/>
        <v>200000</v>
      </c>
      <c r="E18" s="1" t="s">
        <v>53</v>
      </c>
      <c r="F18" s="33">
        <f t="shared" si="7"/>
        <v>250000</v>
      </c>
      <c r="G18" s="34">
        <f t="shared" si="8"/>
        <v>11</v>
      </c>
      <c r="H18" s="34">
        <f t="shared" si="0"/>
        <v>116</v>
      </c>
      <c r="I18" s="40">
        <f t="shared" si="3"/>
        <v>11</v>
      </c>
      <c r="J18" s="36">
        <f t="shared" si="9"/>
        <v>116</v>
      </c>
      <c r="K18" s="37" t="s">
        <v>63</v>
      </c>
      <c r="L18" s="37">
        <f t="shared" si="4"/>
        <v>8.6999999999999994E-2</v>
      </c>
      <c r="M18" s="38" t="s">
        <v>64</v>
      </c>
      <c r="N18" s="33">
        <f t="shared" si="1"/>
        <v>225000</v>
      </c>
      <c r="P18" s="39">
        <f t="shared" si="5"/>
        <v>225000</v>
      </c>
      <c r="Q18" s="39">
        <f t="shared" si="2"/>
        <v>11</v>
      </c>
    </row>
    <row r="19" spans="1:17" x14ac:dyDescent="0.25">
      <c r="A19" s="16" t="s">
        <v>65</v>
      </c>
      <c r="B19" s="17">
        <v>138856</v>
      </c>
      <c r="D19" s="33">
        <f t="shared" si="6"/>
        <v>250000</v>
      </c>
      <c r="E19" s="1" t="s">
        <v>53</v>
      </c>
      <c r="F19" s="33">
        <f t="shared" si="7"/>
        <v>300000</v>
      </c>
      <c r="G19" s="34">
        <f t="shared" si="8"/>
        <v>4</v>
      </c>
      <c r="H19" s="34">
        <f t="shared" si="0"/>
        <v>120</v>
      </c>
      <c r="I19" s="40">
        <f t="shared" si="3"/>
        <v>4</v>
      </c>
      <c r="J19" s="36">
        <f t="shared" si="9"/>
        <v>120</v>
      </c>
      <c r="K19" s="37" t="s">
        <v>66</v>
      </c>
      <c r="L19" s="37">
        <f t="shared" si="4"/>
        <v>3.2000000000000001E-2</v>
      </c>
      <c r="M19" s="38" t="s">
        <v>67</v>
      </c>
      <c r="N19" s="33">
        <f t="shared" si="1"/>
        <v>275000</v>
      </c>
      <c r="P19" s="39">
        <f t="shared" si="5"/>
        <v>275000</v>
      </c>
      <c r="Q19" s="39">
        <f t="shared" si="2"/>
        <v>4</v>
      </c>
    </row>
    <row r="20" spans="1:17" x14ac:dyDescent="0.25">
      <c r="A20" s="16" t="s">
        <v>68</v>
      </c>
      <c r="B20" s="17">
        <v>95060</v>
      </c>
      <c r="D20" s="33">
        <f t="shared" si="6"/>
        <v>300000</v>
      </c>
      <c r="E20" s="1" t="s">
        <v>53</v>
      </c>
      <c r="F20" s="33">
        <f t="shared" si="7"/>
        <v>350000</v>
      </c>
      <c r="G20" s="34">
        <f t="shared" si="8"/>
        <v>3</v>
      </c>
      <c r="H20" s="34">
        <f t="shared" si="0"/>
        <v>123</v>
      </c>
      <c r="I20" s="40">
        <f t="shared" si="3"/>
        <v>3</v>
      </c>
      <c r="J20" s="36">
        <f t="shared" si="9"/>
        <v>123</v>
      </c>
      <c r="K20" s="37" t="s">
        <v>69</v>
      </c>
      <c r="L20" s="37">
        <f t="shared" si="4"/>
        <v>2.4E-2</v>
      </c>
      <c r="M20" s="38" t="s">
        <v>70</v>
      </c>
      <c r="N20" s="33">
        <f t="shared" si="1"/>
        <v>325000</v>
      </c>
      <c r="P20" s="39">
        <f t="shared" si="5"/>
        <v>325000</v>
      </c>
      <c r="Q20" s="39">
        <f t="shared" si="2"/>
        <v>3</v>
      </c>
    </row>
    <row r="21" spans="1:17" ht="16.5" customHeight="1" x14ac:dyDescent="0.25">
      <c r="A21" s="16" t="s">
        <v>71</v>
      </c>
      <c r="B21" s="17">
        <v>154794</v>
      </c>
      <c r="D21" s="33">
        <f t="shared" si="6"/>
        <v>350000</v>
      </c>
      <c r="E21" s="1" t="s">
        <v>53</v>
      </c>
      <c r="F21" s="33">
        <f t="shared" si="7"/>
        <v>400000</v>
      </c>
      <c r="G21" s="34">
        <f t="shared" si="8"/>
        <v>3</v>
      </c>
      <c r="H21" s="34">
        <f t="shared" si="0"/>
        <v>126</v>
      </c>
      <c r="I21" s="40">
        <f t="shared" si="3"/>
        <v>3</v>
      </c>
      <c r="J21" s="36">
        <f t="shared" si="9"/>
        <v>126</v>
      </c>
      <c r="K21" s="37" t="s">
        <v>72</v>
      </c>
      <c r="L21" s="37">
        <f t="shared" si="4"/>
        <v>2.4E-2</v>
      </c>
      <c r="M21" s="38" t="s">
        <v>73</v>
      </c>
      <c r="N21" s="33">
        <f>(D21+F21)/2</f>
        <v>375000</v>
      </c>
      <c r="P21" s="39">
        <f t="shared" si="5"/>
        <v>375000</v>
      </c>
      <c r="Q21" s="39">
        <f t="shared" si="2"/>
        <v>3</v>
      </c>
    </row>
    <row r="22" spans="1:17" ht="16.5" customHeight="1" x14ac:dyDescent="0.25">
      <c r="A22" s="16" t="s">
        <v>74</v>
      </c>
      <c r="B22" s="17">
        <v>128652</v>
      </c>
      <c r="D22" t="s">
        <v>75</v>
      </c>
      <c r="G22" s="34">
        <f>SUM(G15:G21)</f>
        <v>126</v>
      </c>
      <c r="J22" s="36">
        <f>SUM(I15:I21)</f>
        <v>126</v>
      </c>
      <c r="L22" s="41">
        <f>SUM(L15:L21)</f>
        <v>1</v>
      </c>
    </row>
    <row r="23" spans="1:17" ht="16.5" customHeight="1" x14ac:dyDescent="0.25">
      <c r="A23" s="16" t="s">
        <v>76</v>
      </c>
      <c r="B23" s="17">
        <v>131380</v>
      </c>
      <c r="J23" s="39"/>
      <c r="L23" s="41"/>
    </row>
    <row r="24" spans="1:17" ht="16.5" customHeight="1" x14ac:dyDescent="0.25">
      <c r="A24" s="16" t="s">
        <v>77</v>
      </c>
      <c r="B24" s="17">
        <v>67122</v>
      </c>
      <c r="D24" s="42" t="s">
        <v>78</v>
      </c>
      <c r="J24" s="39"/>
      <c r="L24" s="41"/>
    </row>
    <row r="25" spans="1:17" ht="16.5" customHeight="1" x14ac:dyDescent="0.25">
      <c r="A25" s="16" t="s">
        <v>79</v>
      </c>
      <c r="B25" s="17">
        <v>245240</v>
      </c>
      <c r="D25" s="42" t="s">
        <v>80</v>
      </c>
      <c r="E25" s="42"/>
      <c r="F25" s="42"/>
      <c r="J25" s="39"/>
      <c r="L25" s="41"/>
    </row>
    <row r="26" spans="1:17" ht="16.5" customHeight="1" x14ac:dyDescent="0.25">
      <c r="A26" s="16" t="s">
        <v>81</v>
      </c>
      <c r="B26" s="17">
        <v>129834</v>
      </c>
      <c r="D26" s="43" t="s">
        <v>82</v>
      </c>
      <c r="E26" s="42"/>
      <c r="F26" s="42"/>
    </row>
    <row r="27" spans="1:17" x14ac:dyDescent="0.25">
      <c r="A27" s="16" t="s">
        <v>83</v>
      </c>
      <c r="B27" s="17">
        <v>102270</v>
      </c>
      <c r="D27" s="42" t="s">
        <v>193</v>
      </c>
    </row>
    <row r="28" spans="1:17" ht="16.5" customHeight="1" x14ac:dyDescent="0.25">
      <c r="A28" s="16" t="s">
        <v>84</v>
      </c>
      <c r="B28" s="17">
        <v>246976</v>
      </c>
      <c r="D28" s="44" t="s">
        <v>85</v>
      </c>
      <c r="E28" s="45" t="s">
        <v>86</v>
      </c>
      <c r="F28" s="46" t="s">
        <v>87</v>
      </c>
      <c r="G28" s="47" t="s">
        <v>88</v>
      </c>
    </row>
    <row r="29" spans="1:17" ht="16.5" customHeight="1" x14ac:dyDescent="0.25">
      <c r="A29" s="16" t="s">
        <v>89</v>
      </c>
      <c r="B29" s="17">
        <v>172972</v>
      </c>
      <c r="D29" s="48" t="str">
        <f t="shared" ref="D29:D35" si="10">CONCATENATE(D15/1000,"k up to ",F15/1000,"k")</f>
        <v>50k up to 100k</v>
      </c>
      <c r="E29" s="39">
        <f t="shared" ref="E29:E35" si="11">I15</f>
        <v>37</v>
      </c>
      <c r="F29" s="49">
        <f>ROUND(L15,2)</f>
        <v>0.28999999999999998</v>
      </c>
      <c r="G29" s="49">
        <f>SUM($F$29:F29)</f>
        <v>0.28999999999999998</v>
      </c>
    </row>
    <row r="30" spans="1:17" ht="16.5" customHeight="1" x14ac:dyDescent="0.25">
      <c r="A30" s="16" t="s">
        <v>90</v>
      </c>
      <c r="B30" s="17">
        <v>275831</v>
      </c>
      <c r="D30" s="50" t="str">
        <f t="shared" si="10"/>
        <v>100k up to 150k</v>
      </c>
      <c r="E30" s="39">
        <f t="shared" si="11"/>
        <v>43</v>
      </c>
      <c r="F30" s="49">
        <f t="shared" ref="F30:F35" si="12">ROUND(L16,2)</f>
        <v>0.34</v>
      </c>
      <c r="G30" s="49">
        <f>SUM($F$29:F30)</f>
        <v>0.63</v>
      </c>
    </row>
    <row r="31" spans="1:17" ht="16.5" customHeight="1" x14ac:dyDescent="0.25">
      <c r="A31" s="16" t="s">
        <v>91</v>
      </c>
      <c r="B31" s="17">
        <v>100775</v>
      </c>
      <c r="D31" s="50" t="str">
        <f t="shared" si="10"/>
        <v>150k up to 200k</v>
      </c>
      <c r="E31" s="39">
        <f t="shared" si="11"/>
        <v>25</v>
      </c>
      <c r="F31" s="49">
        <f t="shared" si="12"/>
        <v>0.2</v>
      </c>
      <c r="G31" s="49">
        <f>SUM($F$29:F31)</f>
        <v>0.83000000000000007</v>
      </c>
      <c r="I31" s="39"/>
    </row>
    <row r="32" spans="1:17" ht="16.5" customHeight="1" x14ac:dyDescent="0.25">
      <c r="A32" s="16" t="s">
        <v>92</v>
      </c>
      <c r="B32" s="17">
        <v>128915</v>
      </c>
      <c r="D32" s="50" t="str">
        <f t="shared" si="10"/>
        <v>200k up to 250k</v>
      </c>
      <c r="E32" s="39">
        <f t="shared" si="11"/>
        <v>11</v>
      </c>
      <c r="F32" s="49">
        <f t="shared" si="12"/>
        <v>0.09</v>
      </c>
      <c r="G32" s="49">
        <f>SUM($F$29:F32)</f>
        <v>0.92</v>
      </c>
      <c r="I32" s="39"/>
    </row>
    <row r="33" spans="1:9" x14ac:dyDescent="0.25">
      <c r="A33" s="16" t="s">
        <v>93</v>
      </c>
      <c r="B33" s="17">
        <v>67382</v>
      </c>
      <c r="D33" s="50" t="str">
        <f t="shared" si="10"/>
        <v>250k up to 300k</v>
      </c>
      <c r="E33" s="39">
        <f t="shared" si="11"/>
        <v>4</v>
      </c>
      <c r="F33" s="49">
        <f t="shared" si="12"/>
        <v>0.03</v>
      </c>
      <c r="G33" s="49">
        <f>SUM($F$29:F33)</f>
        <v>0.95000000000000007</v>
      </c>
      <c r="I33" s="39"/>
    </row>
    <row r="34" spans="1:9" x14ac:dyDescent="0.25">
      <c r="A34" s="16" t="s">
        <v>94</v>
      </c>
      <c r="B34" s="17">
        <v>152054</v>
      </c>
      <c r="D34" s="50" t="str">
        <f t="shared" si="10"/>
        <v>300k up to 350k</v>
      </c>
      <c r="E34" s="39">
        <f t="shared" si="11"/>
        <v>3</v>
      </c>
      <c r="F34" s="49">
        <f t="shared" si="12"/>
        <v>0.02</v>
      </c>
      <c r="G34" s="49">
        <f>SUM($F$29:F34)</f>
        <v>0.97000000000000008</v>
      </c>
      <c r="I34" s="39"/>
    </row>
    <row r="35" spans="1:9" x14ac:dyDescent="0.25">
      <c r="A35" s="16" t="s">
        <v>95</v>
      </c>
      <c r="B35" s="17">
        <v>111425</v>
      </c>
      <c r="D35" s="51" t="str">
        <f t="shared" si="10"/>
        <v>350k up to 400k</v>
      </c>
      <c r="E35" s="52">
        <f t="shared" si="11"/>
        <v>3</v>
      </c>
      <c r="F35" s="49">
        <f t="shared" si="12"/>
        <v>0.02</v>
      </c>
      <c r="G35" s="49">
        <f>SUM($F$29:F35)</f>
        <v>0.9900000000000001</v>
      </c>
      <c r="I35" s="39"/>
    </row>
    <row r="36" spans="1:9" x14ac:dyDescent="0.25">
      <c r="A36" s="16" t="s">
        <v>96</v>
      </c>
      <c r="B36" s="17">
        <v>322855</v>
      </c>
      <c r="D36" t="s">
        <v>12</v>
      </c>
      <c r="E36" s="39">
        <f>SUM(E29:E35)</f>
        <v>126</v>
      </c>
      <c r="F36" s="49">
        <f>SUM(F29:F35)</f>
        <v>0.9900000000000001</v>
      </c>
      <c r="I36" s="39"/>
    </row>
    <row r="37" spans="1:9" ht="15" customHeight="1" x14ac:dyDescent="0.25">
      <c r="A37" s="16" t="s">
        <v>97</v>
      </c>
      <c r="B37" s="17">
        <v>119768</v>
      </c>
      <c r="I37" s="39"/>
    </row>
    <row r="38" spans="1:9" ht="15.75" customHeight="1" x14ac:dyDescent="0.25">
      <c r="A38" s="16" t="s">
        <v>98</v>
      </c>
      <c r="B38" s="17">
        <v>170072</v>
      </c>
      <c r="F38" s="15"/>
      <c r="I38" s="39"/>
    </row>
    <row r="39" spans="1:9" x14ac:dyDescent="0.25">
      <c r="A39" s="16" t="s">
        <v>99</v>
      </c>
      <c r="B39" s="17">
        <v>70773</v>
      </c>
      <c r="I39" s="39"/>
    </row>
    <row r="40" spans="1:9" x14ac:dyDescent="0.25">
      <c r="A40" s="16" t="s">
        <v>100</v>
      </c>
      <c r="B40" s="17">
        <v>117522</v>
      </c>
      <c r="I40" s="39"/>
    </row>
    <row r="41" spans="1:9" ht="30" x14ac:dyDescent="0.25">
      <c r="A41" s="16" t="s">
        <v>101</v>
      </c>
      <c r="B41" s="17">
        <v>73827</v>
      </c>
      <c r="D41" t="s">
        <v>102</v>
      </c>
      <c r="E41" s="32" t="s">
        <v>103</v>
      </c>
      <c r="I41" s="39"/>
    </row>
    <row r="42" spans="1:9" x14ac:dyDescent="0.25">
      <c r="A42" s="16" t="s">
        <v>104</v>
      </c>
      <c r="B42" s="17">
        <v>84102</v>
      </c>
      <c r="D42" t="str">
        <f t="shared" ref="D42:D48" si="13">D29</f>
        <v>50k up to 100k</v>
      </c>
      <c r="E42" s="49">
        <f t="shared" ref="E42:E48" si="14">G29</f>
        <v>0.28999999999999998</v>
      </c>
      <c r="I42" s="39"/>
    </row>
    <row r="43" spans="1:9" x14ac:dyDescent="0.25">
      <c r="A43" s="16" t="s">
        <v>105</v>
      </c>
      <c r="B43" s="17">
        <v>98440</v>
      </c>
      <c r="D43" t="str">
        <f t="shared" si="13"/>
        <v>100k up to 150k</v>
      </c>
      <c r="E43" s="49">
        <f t="shared" si="14"/>
        <v>0.63</v>
      </c>
      <c r="I43" s="39"/>
    </row>
    <row r="44" spans="1:9" x14ac:dyDescent="0.25">
      <c r="A44" s="16" t="s">
        <v>106</v>
      </c>
      <c r="B44" s="17">
        <v>279983</v>
      </c>
      <c r="D44" t="str">
        <f t="shared" si="13"/>
        <v>150k up to 200k</v>
      </c>
      <c r="E44" s="49">
        <f t="shared" si="14"/>
        <v>0.83000000000000007</v>
      </c>
      <c r="I44" s="39"/>
    </row>
    <row r="45" spans="1:9" x14ac:dyDescent="0.25">
      <c r="A45" s="16" t="s">
        <v>107</v>
      </c>
      <c r="B45" s="17">
        <v>87228</v>
      </c>
      <c r="D45" t="str">
        <f t="shared" si="13"/>
        <v>200k up to 250k</v>
      </c>
      <c r="E45" s="49">
        <f t="shared" si="14"/>
        <v>0.92</v>
      </c>
      <c r="I45" s="39"/>
    </row>
    <row r="46" spans="1:9" x14ac:dyDescent="0.25">
      <c r="A46" s="16" t="s">
        <v>108</v>
      </c>
      <c r="B46" s="17">
        <v>226696</v>
      </c>
      <c r="D46" t="str">
        <f t="shared" si="13"/>
        <v>250k up to 300k</v>
      </c>
      <c r="E46" s="49">
        <f t="shared" si="14"/>
        <v>0.95000000000000007</v>
      </c>
      <c r="I46" s="39"/>
    </row>
    <row r="47" spans="1:9" x14ac:dyDescent="0.25">
      <c r="A47" s="16" t="s">
        <v>109</v>
      </c>
      <c r="B47" s="17">
        <v>104090</v>
      </c>
      <c r="D47" t="str">
        <f t="shared" si="13"/>
        <v>300k up to 350k</v>
      </c>
      <c r="E47" s="49">
        <f t="shared" si="14"/>
        <v>0.97000000000000008</v>
      </c>
      <c r="I47" s="39"/>
    </row>
    <row r="48" spans="1:9" x14ac:dyDescent="0.25">
      <c r="A48" s="16" t="s">
        <v>110</v>
      </c>
      <c r="B48" s="17">
        <v>227107</v>
      </c>
      <c r="D48" t="str">
        <f t="shared" si="13"/>
        <v>350k up to 400k</v>
      </c>
      <c r="E48" s="49">
        <f t="shared" si="14"/>
        <v>0.9900000000000001</v>
      </c>
      <c r="I48" s="39"/>
    </row>
    <row r="49" spans="1:11" x14ac:dyDescent="0.25">
      <c r="A49" s="16" t="s">
        <v>111</v>
      </c>
      <c r="B49" s="17">
        <v>192171</v>
      </c>
      <c r="I49" s="39"/>
    </row>
    <row r="50" spans="1:11" x14ac:dyDescent="0.25">
      <c r="A50" s="16" t="s">
        <v>112</v>
      </c>
      <c r="B50" s="17">
        <v>286808</v>
      </c>
    </row>
    <row r="51" spans="1:11" x14ac:dyDescent="0.25">
      <c r="A51" s="16" t="s">
        <v>113</v>
      </c>
      <c r="B51" s="17">
        <v>126638</v>
      </c>
    </row>
    <row r="52" spans="1:11" x14ac:dyDescent="0.25">
      <c r="A52" s="16" t="s">
        <v>114</v>
      </c>
      <c r="B52" s="17">
        <v>209772</v>
      </c>
    </row>
    <row r="53" spans="1:11" x14ac:dyDescent="0.25">
      <c r="A53" s="16" t="s">
        <v>115</v>
      </c>
      <c r="B53" s="17">
        <v>212904</v>
      </c>
    </row>
    <row r="54" spans="1:11" x14ac:dyDescent="0.25">
      <c r="A54" s="16" t="s">
        <v>116</v>
      </c>
      <c r="B54" s="17">
        <v>82568</v>
      </c>
    </row>
    <row r="55" spans="1:11" x14ac:dyDescent="0.25">
      <c r="A55" s="16" t="s">
        <v>117</v>
      </c>
      <c r="B55" s="17">
        <v>121793</v>
      </c>
    </row>
    <row r="56" spans="1:11" x14ac:dyDescent="0.25">
      <c r="A56" s="16" t="s">
        <v>118</v>
      </c>
      <c r="B56" s="17">
        <v>328830</v>
      </c>
    </row>
    <row r="57" spans="1:11" x14ac:dyDescent="0.25">
      <c r="A57" s="16" t="s">
        <v>119</v>
      </c>
      <c r="B57" s="17">
        <v>129968</v>
      </c>
    </row>
    <row r="58" spans="1:11" x14ac:dyDescent="0.25">
      <c r="A58" s="16" t="s">
        <v>120</v>
      </c>
      <c r="B58" s="17">
        <v>144494</v>
      </c>
    </row>
    <row r="59" spans="1:11" x14ac:dyDescent="0.25">
      <c r="A59" s="16" t="s">
        <v>121</v>
      </c>
      <c r="B59" s="17">
        <v>209896</v>
      </c>
    </row>
    <row r="60" spans="1:11" ht="26.25" x14ac:dyDescent="0.4">
      <c r="A60" s="16" t="s">
        <v>122</v>
      </c>
      <c r="B60" s="17">
        <v>119411</v>
      </c>
      <c r="D60" s="10" t="s">
        <v>16</v>
      </c>
      <c r="E60" s="53"/>
      <c r="F60" s="53"/>
      <c r="G60" s="53"/>
      <c r="H60" s="53"/>
      <c r="I60" s="53"/>
      <c r="J60" s="53"/>
      <c r="K60" s="53"/>
    </row>
    <row r="61" spans="1:11" x14ac:dyDescent="0.25">
      <c r="A61" s="16" t="s">
        <v>123</v>
      </c>
      <c r="B61" s="17">
        <v>71798</v>
      </c>
      <c r="G61" s="54"/>
    </row>
    <row r="62" spans="1:11" x14ac:dyDescent="0.25">
      <c r="A62" s="16" t="s">
        <v>124</v>
      </c>
      <c r="B62" s="17">
        <v>154008</v>
      </c>
      <c r="G62" s="54"/>
    </row>
    <row r="63" spans="1:11" x14ac:dyDescent="0.25">
      <c r="A63" s="16" t="s">
        <v>125</v>
      </c>
      <c r="B63" s="17">
        <v>79675</v>
      </c>
      <c r="G63" s="54"/>
    </row>
    <row r="64" spans="1:11" x14ac:dyDescent="0.25">
      <c r="A64" s="16" t="s">
        <v>126</v>
      </c>
      <c r="B64" s="17">
        <v>51667</v>
      </c>
      <c r="G64" s="54"/>
    </row>
    <row r="65" spans="1:7" x14ac:dyDescent="0.25">
      <c r="A65" s="16" t="s">
        <v>127</v>
      </c>
      <c r="B65" s="17">
        <v>125370</v>
      </c>
      <c r="G65" s="54"/>
    </row>
    <row r="66" spans="1:7" x14ac:dyDescent="0.25">
      <c r="A66" s="16" t="s">
        <v>128</v>
      </c>
      <c r="B66" s="17">
        <v>153867</v>
      </c>
      <c r="G66" s="54"/>
    </row>
    <row r="67" spans="1:7" x14ac:dyDescent="0.25">
      <c r="A67" s="16" t="s">
        <v>129</v>
      </c>
      <c r="B67" s="17">
        <v>141584</v>
      </c>
      <c r="G67" s="54"/>
    </row>
    <row r="68" spans="1:7" x14ac:dyDescent="0.25">
      <c r="A68" s="16" t="s">
        <v>130</v>
      </c>
      <c r="B68" s="17">
        <v>82532</v>
      </c>
      <c r="G68" s="54"/>
    </row>
    <row r="69" spans="1:7" x14ac:dyDescent="0.25">
      <c r="A69" s="16" t="s">
        <v>131</v>
      </c>
      <c r="B69" s="17">
        <v>75560</v>
      </c>
      <c r="G69" s="54"/>
    </row>
    <row r="70" spans="1:7" x14ac:dyDescent="0.25">
      <c r="A70" s="16" t="s">
        <v>132</v>
      </c>
      <c r="B70" s="17">
        <v>165291</v>
      </c>
      <c r="G70" s="54"/>
    </row>
    <row r="71" spans="1:7" x14ac:dyDescent="0.25">
      <c r="A71" s="16" t="s">
        <v>133</v>
      </c>
      <c r="B71" s="17">
        <v>122670</v>
      </c>
      <c r="G71" s="54"/>
    </row>
    <row r="72" spans="1:7" x14ac:dyDescent="0.25">
      <c r="A72" s="16" t="s">
        <v>134</v>
      </c>
      <c r="B72" s="17">
        <v>159419</v>
      </c>
      <c r="G72" s="54"/>
    </row>
    <row r="73" spans="1:7" x14ac:dyDescent="0.25">
      <c r="A73" s="16" t="s">
        <v>135</v>
      </c>
      <c r="B73" s="17">
        <v>191706</v>
      </c>
      <c r="G73" s="54"/>
    </row>
    <row r="74" spans="1:7" x14ac:dyDescent="0.25">
      <c r="A74" s="16" t="s">
        <v>136</v>
      </c>
      <c r="B74" s="17">
        <v>84730</v>
      </c>
      <c r="G74" s="54"/>
    </row>
    <row r="75" spans="1:7" x14ac:dyDescent="0.25">
      <c r="A75" s="16" t="s">
        <v>137</v>
      </c>
      <c r="B75" s="17">
        <v>227101</v>
      </c>
    </row>
    <row r="76" spans="1:7" x14ac:dyDescent="0.25">
      <c r="A76" s="16" t="s">
        <v>138</v>
      </c>
      <c r="B76" s="17">
        <v>221270</v>
      </c>
    </row>
    <row r="77" spans="1:7" x14ac:dyDescent="0.25">
      <c r="A77" s="16" t="s">
        <v>139</v>
      </c>
      <c r="B77" s="17">
        <v>68016</v>
      </c>
    </row>
    <row r="78" spans="1:7" x14ac:dyDescent="0.25">
      <c r="A78" s="16" t="s">
        <v>140</v>
      </c>
      <c r="B78" s="17">
        <v>77476</v>
      </c>
    </row>
    <row r="79" spans="1:7" x14ac:dyDescent="0.25">
      <c r="A79" s="16" t="s">
        <v>141</v>
      </c>
      <c r="B79" s="17">
        <v>86256</v>
      </c>
    </row>
    <row r="80" spans="1:7" x14ac:dyDescent="0.25">
      <c r="A80" s="16" t="s">
        <v>142</v>
      </c>
      <c r="B80" s="17">
        <v>243696</v>
      </c>
    </row>
    <row r="81" spans="1:2" x14ac:dyDescent="0.25">
      <c r="A81" s="16" t="s">
        <v>143</v>
      </c>
      <c r="B81" s="17">
        <v>93986</v>
      </c>
    </row>
    <row r="82" spans="1:2" x14ac:dyDescent="0.25">
      <c r="A82" s="16" t="s">
        <v>144</v>
      </c>
      <c r="B82" s="17">
        <v>162729</v>
      </c>
    </row>
    <row r="83" spans="1:2" x14ac:dyDescent="0.25">
      <c r="A83" s="16" t="s">
        <v>145</v>
      </c>
      <c r="B83" s="17">
        <v>133649</v>
      </c>
    </row>
    <row r="84" spans="1:2" x14ac:dyDescent="0.25">
      <c r="A84" s="16" t="s">
        <v>146</v>
      </c>
      <c r="B84" s="17">
        <v>130252</v>
      </c>
    </row>
    <row r="85" spans="1:2" x14ac:dyDescent="0.25">
      <c r="A85" s="16" t="s">
        <v>147</v>
      </c>
      <c r="B85" s="17">
        <v>195691</v>
      </c>
    </row>
    <row r="86" spans="1:2" x14ac:dyDescent="0.25">
      <c r="A86" s="16" t="s">
        <v>148</v>
      </c>
      <c r="B86" s="17">
        <v>388313</v>
      </c>
    </row>
    <row r="87" spans="1:2" x14ac:dyDescent="0.25">
      <c r="A87" s="16" t="s">
        <v>149</v>
      </c>
      <c r="B87" s="17">
        <v>126189</v>
      </c>
    </row>
    <row r="88" spans="1:2" x14ac:dyDescent="0.25">
      <c r="A88" s="16" t="s">
        <v>150</v>
      </c>
      <c r="B88" s="17">
        <v>164790</v>
      </c>
    </row>
    <row r="89" spans="1:2" x14ac:dyDescent="0.25">
      <c r="A89" s="16" t="s">
        <v>151</v>
      </c>
      <c r="B89" s="17">
        <v>151458</v>
      </c>
    </row>
    <row r="90" spans="1:2" x14ac:dyDescent="0.25">
      <c r="A90" s="16" t="s">
        <v>152</v>
      </c>
      <c r="B90" s="17">
        <v>126143</v>
      </c>
    </row>
    <row r="91" spans="1:2" x14ac:dyDescent="0.25">
      <c r="A91" s="16" t="s">
        <v>153</v>
      </c>
      <c r="B91" s="17">
        <v>122328</v>
      </c>
    </row>
    <row r="92" spans="1:2" x14ac:dyDescent="0.25">
      <c r="A92" s="16" t="s">
        <v>154</v>
      </c>
      <c r="B92" s="17">
        <v>137174</v>
      </c>
    </row>
    <row r="93" spans="1:2" x14ac:dyDescent="0.25">
      <c r="A93" s="16" t="s">
        <v>155</v>
      </c>
      <c r="B93" s="17">
        <v>121408</v>
      </c>
    </row>
    <row r="94" spans="1:2" x14ac:dyDescent="0.25">
      <c r="A94" s="16" t="s">
        <v>156</v>
      </c>
      <c r="B94" s="17">
        <v>334882</v>
      </c>
    </row>
    <row r="95" spans="1:2" x14ac:dyDescent="0.25">
      <c r="A95" s="16" t="s">
        <v>157</v>
      </c>
      <c r="B95" s="17">
        <v>79975</v>
      </c>
    </row>
    <row r="96" spans="1:2" x14ac:dyDescent="0.25">
      <c r="A96" s="55" t="s">
        <v>158</v>
      </c>
      <c r="B96" s="17">
        <v>90855</v>
      </c>
    </row>
    <row r="97" spans="1:2" x14ac:dyDescent="0.25">
      <c r="A97" s="55" t="s">
        <v>159</v>
      </c>
      <c r="B97" s="17">
        <v>149351</v>
      </c>
    </row>
    <row r="98" spans="1:2" x14ac:dyDescent="0.25">
      <c r="A98" s="55" t="s">
        <v>160</v>
      </c>
      <c r="B98" s="17">
        <v>94882</v>
      </c>
    </row>
    <row r="99" spans="1:2" x14ac:dyDescent="0.25">
      <c r="A99" s="55" t="s">
        <v>161</v>
      </c>
      <c r="B99" s="17">
        <v>120599</v>
      </c>
    </row>
    <row r="100" spans="1:2" x14ac:dyDescent="0.25">
      <c r="A100" s="55" t="s">
        <v>162</v>
      </c>
      <c r="B100" s="17">
        <v>144382</v>
      </c>
    </row>
    <row r="101" spans="1:2" x14ac:dyDescent="0.25">
      <c r="A101" s="55" t="s">
        <v>163</v>
      </c>
      <c r="B101" s="17">
        <v>79364</v>
      </c>
    </row>
    <row r="102" spans="1:2" x14ac:dyDescent="0.25">
      <c r="A102" s="55" t="s">
        <v>164</v>
      </c>
      <c r="B102" s="17">
        <v>184629</v>
      </c>
    </row>
    <row r="103" spans="1:2" x14ac:dyDescent="0.25">
      <c r="A103" s="55" t="s">
        <v>165</v>
      </c>
      <c r="B103" s="17">
        <v>73246</v>
      </c>
    </row>
    <row r="104" spans="1:2" x14ac:dyDescent="0.25">
      <c r="A104" s="55" t="s">
        <v>166</v>
      </c>
      <c r="B104" s="17">
        <v>91420</v>
      </c>
    </row>
    <row r="105" spans="1:2" x14ac:dyDescent="0.25">
      <c r="A105" s="55" t="s">
        <v>167</v>
      </c>
      <c r="B105" s="17">
        <v>96045</v>
      </c>
    </row>
    <row r="106" spans="1:2" x14ac:dyDescent="0.25">
      <c r="A106" s="55" t="s">
        <v>168</v>
      </c>
      <c r="B106" s="17">
        <v>169051</v>
      </c>
    </row>
    <row r="107" spans="1:2" x14ac:dyDescent="0.25">
      <c r="A107" s="55" t="s">
        <v>169</v>
      </c>
      <c r="B107" s="17">
        <v>192089</v>
      </c>
    </row>
    <row r="108" spans="1:2" x14ac:dyDescent="0.25">
      <c r="A108" s="55" t="s">
        <v>170</v>
      </c>
      <c r="B108" s="17">
        <v>101036</v>
      </c>
    </row>
    <row r="109" spans="1:2" x14ac:dyDescent="0.25">
      <c r="A109" s="55" t="s">
        <v>171</v>
      </c>
      <c r="B109" s="17">
        <v>81349</v>
      </c>
    </row>
    <row r="110" spans="1:2" x14ac:dyDescent="0.25">
      <c r="A110" s="55" t="s">
        <v>172</v>
      </c>
      <c r="B110" s="17">
        <v>94840</v>
      </c>
    </row>
    <row r="111" spans="1:2" x14ac:dyDescent="0.25">
      <c r="A111" s="55" t="s">
        <v>173</v>
      </c>
      <c r="B111" s="17">
        <v>156829</v>
      </c>
    </row>
    <row r="112" spans="1:2" x14ac:dyDescent="0.25">
      <c r="A112" s="55" t="s">
        <v>174</v>
      </c>
      <c r="B112" s="17">
        <v>108538</v>
      </c>
    </row>
    <row r="113" spans="1:2" x14ac:dyDescent="0.25">
      <c r="A113" s="55" t="s">
        <v>175</v>
      </c>
      <c r="B113" s="17">
        <v>173976</v>
      </c>
    </row>
    <row r="114" spans="1:2" x14ac:dyDescent="0.25">
      <c r="A114" s="55" t="s">
        <v>176</v>
      </c>
      <c r="B114" s="17">
        <v>159780</v>
      </c>
    </row>
    <row r="115" spans="1:2" x14ac:dyDescent="0.25">
      <c r="A115" s="55" t="s">
        <v>177</v>
      </c>
      <c r="B115" s="17">
        <v>102356</v>
      </c>
    </row>
    <row r="116" spans="1:2" x14ac:dyDescent="0.25">
      <c r="A116" s="55" t="s">
        <v>178</v>
      </c>
      <c r="B116" s="17">
        <v>119450</v>
      </c>
    </row>
    <row r="117" spans="1:2" x14ac:dyDescent="0.25">
      <c r="A117" s="55" t="s">
        <v>179</v>
      </c>
      <c r="B117" s="17">
        <v>91880</v>
      </c>
    </row>
    <row r="118" spans="1:2" x14ac:dyDescent="0.25">
      <c r="A118" s="55" t="s">
        <v>180</v>
      </c>
      <c r="B118" s="17">
        <v>152352</v>
      </c>
    </row>
    <row r="119" spans="1:2" x14ac:dyDescent="0.25">
      <c r="A119" s="55" t="s">
        <v>181</v>
      </c>
      <c r="B119" s="17">
        <v>118494</v>
      </c>
    </row>
    <row r="120" spans="1:2" x14ac:dyDescent="0.25">
      <c r="A120" s="55" t="s">
        <v>182</v>
      </c>
      <c r="B120" s="17">
        <v>281722</v>
      </c>
    </row>
    <row r="121" spans="1:2" x14ac:dyDescent="0.25">
      <c r="A121" s="55" t="s">
        <v>183</v>
      </c>
      <c r="B121" s="17">
        <v>118370</v>
      </c>
    </row>
    <row r="122" spans="1:2" x14ac:dyDescent="0.25">
      <c r="A122" s="55" t="s">
        <v>184</v>
      </c>
      <c r="B122" s="17">
        <v>118080</v>
      </c>
    </row>
    <row r="123" spans="1:2" x14ac:dyDescent="0.25">
      <c r="A123" s="55" t="s">
        <v>185</v>
      </c>
      <c r="B123" s="17">
        <v>147737</v>
      </c>
    </row>
    <row r="124" spans="1:2" x14ac:dyDescent="0.25">
      <c r="A124" s="55" t="s">
        <v>186</v>
      </c>
      <c r="B124" s="17">
        <v>73508</v>
      </c>
    </row>
    <row r="125" spans="1:2" x14ac:dyDescent="0.25">
      <c r="A125" s="55" t="s">
        <v>187</v>
      </c>
      <c r="B125" s="17">
        <v>86829</v>
      </c>
    </row>
    <row r="126" spans="1:2" x14ac:dyDescent="0.25">
      <c r="A126" s="55" t="s">
        <v>188</v>
      </c>
      <c r="B126" s="17">
        <v>128202</v>
      </c>
    </row>
    <row r="127" spans="1:2" x14ac:dyDescent="0.25">
      <c r="A127" s="55" t="s">
        <v>189</v>
      </c>
      <c r="B127" s="17">
        <v>98766</v>
      </c>
    </row>
    <row r="128" spans="1:2" x14ac:dyDescent="0.25">
      <c r="A128" s="55" t="s">
        <v>190</v>
      </c>
      <c r="B128" s="17">
        <v>73457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Concatenate vs Concat</vt:lpstr>
      <vt:lpstr>Pie Chart &amp; Relative Freq</vt:lpstr>
      <vt:lpstr>Frequency Distribution Data</vt:lpstr>
      <vt:lpstr>Frequency Distribution</vt:lpstr>
      <vt:lpstr>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hiebs</dc:creator>
  <cp:lastModifiedBy>steve</cp:lastModifiedBy>
  <dcterms:created xsi:type="dcterms:W3CDTF">2021-05-11T20:35:51Z</dcterms:created>
  <dcterms:modified xsi:type="dcterms:W3CDTF">2023-08-09T21:49:22Z</dcterms:modified>
</cp:coreProperties>
</file>