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! Teaching\# Teaching - CenSARA Classes Pre 2018\!Class Room Present - 3Day\"/>
    </mc:Choice>
  </mc:AlternateContent>
  <xr:revisionPtr revIDLastSave="0" documentId="13_ncr:1_{FC466781-DE0C-4207-B85B-9B8D5BEE6319}" xr6:coauthVersionLast="47" xr6:coauthVersionMax="47" xr10:uidLastSave="{00000000-0000-0000-0000-000000000000}"/>
  <bookViews>
    <workbookView xWindow="-120" yWindow="-120" windowWidth="29040" windowHeight="15720" xr2:uid="{A240C55E-6B92-4F05-99E7-C02147DEBB33}"/>
  </bookViews>
  <sheets>
    <sheet name="Mod 2 Pie Chart &amp; Relative Freq" sheetId="1" r:id="rId1"/>
    <sheet name="Mod 2 Frequency Dist Data" sheetId="3" r:id="rId2"/>
    <sheet name="Mod 3 Central Tendancy" sheetId="6" r:id="rId3"/>
    <sheet name="Mod 4 Confidence Interval" sheetId="7" r:id="rId4"/>
    <sheet name="Mod 2 3 &amp; 4 Data exam" sheetId="10" r:id="rId5"/>
    <sheet name="Mod 5 Regression" sheetId="8" r:id="rId6"/>
    <sheet name="Mod 6 Lognormal" sheetId="9" r:id="rId7"/>
  </sheets>
  <definedNames>
    <definedName name="costs">#REF!</definedName>
    <definedName name="inches">'Mod 6 Lognormal'!$D$4:$D$774</definedName>
    <definedName name="LN_Inches">'Mod 6 Lognormal'!$E$4:$E$774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4" i="9" l="1"/>
  <c r="E774" i="9" s="1"/>
  <c r="D773" i="9"/>
  <c r="E773" i="9" s="1"/>
  <c r="E772" i="9"/>
  <c r="D772" i="9"/>
  <c r="D771" i="9"/>
  <c r="E771" i="9" s="1"/>
  <c r="D770" i="9"/>
  <c r="E770" i="9" s="1"/>
  <c r="E769" i="9"/>
  <c r="D769" i="9"/>
  <c r="E768" i="9"/>
  <c r="D768" i="9"/>
  <c r="D767" i="9"/>
  <c r="E767" i="9" s="1"/>
  <c r="D766" i="9"/>
  <c r="E766" i="9" s="1"/>
  <c r="E765" i="9"/>
  <c r="D765" i="9"/>
  <c r="E764" i="9"/>
  <c r="D764" i="9"/>
  <c r="E763" i="9"/>
  <c r="D763" i="9"/>
  <c r="D762" i="9"/>
  <c r="E762" i="9" s="1"/>
  <c r="E761" i="9"/>
  <c r="D761" i="9"/>
  <c r="E760" i="9"/>
  <c r="D760" i="9"/>
  <c r="D759" i="9"/>
  <c r="E759" i="9" s="1"/>
  <c r="D758" i="9"/>
  <c r="E758" i="9" s="1"/>
  <c r="E757" i="9"/>
  <c r="D757" i="9"/>
  <c r="E756" i="9"/>
  <c r="D756" i="9"/>
  <c r="E755" i="9"/>
  <c r="D755" i="9"/>
  <c r="D754" i="9"/>
  <c r="E754" i="9" s="1"/>
  <c r="E753" i="9"/>
  <c r="D753" i="9"/>
  <c r="E752" i="9"/>
  <c r="D752" i="9"/>
  <c r="D751" i="9"/>
  <c r="E751" i="9" s="1"/>
  <c r="D750" i="9"/>
  <c r="E750" i="9" s="1"/>
  <c r="E749" i="9"/>
  <c r="D749" i="9"/>
  <c r="E748" i="9"/>
  <c r="D748" i="9"/>
  <c r="D747" i="9"/>
  <c r="E747" i="9" s="1"/>
  <c r="D746" i="9"/>
  <c r="E746" i="9" s="1"/>
  <c r="E745" i="9"/>
  <c r="D745" i="9"/>
  <c r="E744" i="9"/>
  <c r="D744" i="9"/>
  <c r="D743" i="9"/>
  <c r="E743" i="9" s="1"/>
  <c r="D742" i="9"/>
  <c r="E742" i="9" s="1"/>
  <c r="E741" i="9"/>
  <c r="D741" i="9"/>
  <c r="E740" i="9"/>
  <c r="D740" i="9"/>
  <c r="E739" i="9"/>
  <c r="D739" i="9"/>
  <c r="D738" i="9"/>
  <c r="E738" i="9" s="1"/>
  <c r="E737" i="9"/>
  <c r="D737" i="9"/>
  <c r="E736" i="9"/>
  <c r="D736" i="9"/>
  <c r="D735" i="9"/>
  <c r="E735" i="9" s="1"/>
  <c r="D734" i="9"/>
  <c r="E734" i="9" s="1"/>
  <c r="E733" i="9"/>
  <c r="D733" i="9"/>
  <c r="E732" i="9"/>
  <c r="D732" i="9"/>
  <c r="E731" i="9"/>
  <c r="D731" i="9"/>
  <c r="D730" i="9"/>
  <c r="E730" i="9" s="1"/>
  <c r="E729" i="9"/>
  <c r="D729" i="9"/>
  <c r="E728" i="9"/>
  <c r="D728" i="9"/>
  <c r="D727" i="9"/>
  <c r="E727" i="9" s="1"/>
  <c r="D726" i="9"/>
  <c r="E726" i="9" s="1"/>
  <c r="E725" i="9"/>
  <c r="D725" i="9"/>
  <c r="E724" i="9"/>
  <c r="D724" i="9"/>
  <c r="E723" i="9"/>
  <c r="D723" i="9"/>
  <c r="D722" i="9"/>
  <c r="E722" i="9" s="1"/>
  <c r="E721" i="9"/>
  <c r="D721" i="9"/>
  <c r="E720" i="9"/>
  <c r="D720" i="9"/>
  <c r="D719" i="9"/>
  <c r="E719" i="9" s="1"/>
  <c r="D718" i="9"/>
  <c r="E718" i="9" s="1"/>
  <c r="E717" i="9"/>
  <c r="D717" i="9"/>
  <c r="E716" i="9"/>
  <c r="D716" i="9"/>
  <c r="D715" i="9"/>
  <c r="E715" i="9" s="1"/>
  <c r="D714" i="9"/>
  <c r="E714" i="9" s="1"/>
  <c r="E713" i="9"/>
  <c r="D713" i="9"/>
  <c r="E712" i="9"/>
  <c r="D712" i="9"/>
  <c r="D711" i="9"/>
  <c r="E711" i="9" s="1"/>
  <c r="D710" i="9"/>
  <c r="E710" i="9" s="1"/>
  <c r="E709" i="9"/>
  <c r="D709" i="9"/>
  <c r="E708" i="9"/>
  <c r="D708" i="9"/>
  <c r="E707" i="9"/>
  <c r="D707" i="9"/>
  <c r="D706" i="9"/>
  <c r="E706" i="9" s="1"/>
  <c r="E705" i="9"/>
  <c r="D705" i="9"/>
  <c r="E704" i="9"/>
  <c r="D704" i="9"/>
  <c r="D703" i="9"/>
  <c r="E703" i="9" s="1"/>
  <c r="D702" i="9"/>
  <c r="E702" i="9" s="1"/>
  <c r="E701" i="9"/>
  <c r="D701" i="9"/>
  <c r="E700" i="9"/>
  <c r="D700" i="9"/>
  <c r="E699" i="9"/>
  <c r="D699" i="9"/>
  <c r="D698" i="9"/>
  <c r="E698" i="9" s="1"/>
  <c r="E697" i="9"/>
  <c r="D697" i="9"/>
  <c r="E696" i="9"/>
  <c r="D696" i="9"/>
  <c r="D695" i="9"/>
  <c r="E695" i="9" s="1"/>
  <c r="D694" i="9"/>
  <c r="E694" i="9" s="1"/>
  <c r="E693" i="9"/>
  <c r="D693" i="9"/>
  <c r="E692" i="9"/>
  <c r="D692" i="9"/>
  <c r="E691" i="9"/>
  <c r="D691" i="9"/>
  <c r="D690" i="9"/>
  <c r="E690" i="9" s="1"/>
  <c r="E689" i="9"/>
  <c r="D689" i="9"/>
  <c r="E688" i="9"/>
  <c r="D688" i="9"/>
  <c r="D687" i="9"/>
  <c r="E687" i="9" s="1"/>
  <c r="D686" i="9"/>
  <c r="E686" i="9" s="1"/>
  <c r="E685" i="9"/>
  <c r="D685" i="9"/>
  <c r="E684" i="9"/>
  <c r="D684" i="9"/>
  <c r="D683" i="9"/>
  <c r="E683" i="9" s="1"/>
  <c r="D682" i="9"/>
  <c r="E682" i="9" s="1"/>
  <c r="E681" i="9"/>
  <c r="D681" i="9"/>
  <c r="E680" i="9"/>
  <c r="D680" i="9"/>
  <c r="D679" i="9"/>
  <c r="E679" i="9" s="1"/>
  <c r="D678" i="9"/>
  <c r="E678" i="9" s="1"/>
  <c r="E677" i="9"/>
  <c r="D677" i="9"/>
  <c r="E676" i="9"/>
  <c r="D676" i="9"/>
  <c r="E675" i="9"/>
  <c r="D675" i="9"/>
  <c r="D674" i="9"/>
  <c r="E674" i="9" s="1"/>
  <c r="E673" i="9"/>
  <c r="D673" i="9"/>
  <c r="E672" i="9"/>
  <c r="D672" i="9"/>
  <c r="D671" i="9"/>
  <c r="E671" i="9" s="1"/>
  <c r="D670" i="9"/>
  <c r="E670" i="9" s="1"/>
  <c r="E669" i="9"/>
  <c r="D669" i="9"/>
  <c r="E668" i="9"/>
  <c r="D668" i="9"/>
  <c r="E667" i="9"/>
  <c r="D667" i="9"/>
  <c r="D666" i="9"/>
  <c r="E666" i="9" s="1"/>
  <c r="E665" i="9"/>
  <c r="D665" i="9"/>
  <c r="E664" i="9"/>
  <c r="D664" i="9"/>
  <c r="D663" i="9"/>
  <c r="E663" i="9" s="1"/>
  <c r="D662" i="9"/>
  <c r="E662" i="9" s="1"/>
  <c r="E661" i="9"/>
  <c r="D661" i="9"/>
  <c r="E660" i="9"/>
  <c r="D660" i="9"/>
  <c r="E659" i="9"/>
  <c r="D659" i="9"/>
  <c r="D658" i="9"/>
  <c r="E658" i="9" s="1"/>
  <c r="E657" i="9"/>
  <c r="D657" i="9"/>
  <c r="E656" i="9"/>
  <c r="D656" i="9"/>
  <c r="D655" i="9"/>
  <c r="E655" i="9" s="1"/>
  <c r="D654" i="9"/>
  <c r="E654" i="9" s="1"/>
  <c r="E653" i="9"/>
  <c r="D653" i="9"/>
  <c r="E652" i="9"/>
  <c r="D652" i="9"/>
  <c r="D651" i="9"/>
  <c r="E651" i="9" s="1"/>
  <c r="D650" i="9"/>
  <c r="E650" i="9" s="1"/>
  <c r="E649" i="9"/>
  <c r="D649" i="9"/>
  <c r="E648" i="9"/>
  <c r="D648" i="9"/>
  <c r="D647" i="9"/>
  <c r="E647" i="9" s="1"/>
  <c r="D646" i="9"/>
  <c r="E646" i="9" s="1"/>
  <c r="E645" i="9"/>
  <c r="D645" i="9"/>
  <c r="E644" i="9"/>
  <c r="D644" i="9"/>
  <c r="E643" i="9"/>
  <c r="D643" i="9"/>
  <c r="D642" i="9"/>
  <c r="E642" i="9" s="1"/>
  <c r="E641" i="9"/>
  <c r="D641" i="9"/>
  <c r="E640" i="9"/>
  <c r="D640" i="9"/>
  <c r="D639" i="9"/>
  <c r="E639" i="9" s="1"/>
  <c r="D638" i="9"/>
  <c r="E638" i="9" s="1"/>
  <c r="E637" i="9"/>
  <c r="D637" i="9"/>
  <c r="E636" i="9"/>
  <c r="D636" i="9"/>
  <c r="E635" i="9"/>
  <c r="D635" i="9"/>
  <c r="D634" i="9"/>
  <c r="E634" i="9" s="1"/>
  <c r="E633" i="9"/>
  <c r="D633" i="9"/>
  <c r="E632" i="9"/>
  <c r="D632" i="9"/>
  <c r="D631" i="9"/>
  <c r="E631" i="9" s="1"/>
  <c r="D630" i="9"/>
  <c r="E630" i="9" s="1"/>
  <c r="E629" i="9"/>
  <c r="D629" i="9"/>
  <c r="E628" i="9"/>
  <c r="D628" i="9"/>
  <c r="E627" i="9"/>
  <c r="D627" i="9"/>
  <c r="D626" i="9"/>
  <c r="E626" i="9" s="1"/>
  <c r="E625" i="9"/>
  <c r="D625" i="9"/>
  <c r="E624" i="9"/>
  <c r="D624" i="9"/>
  <c r="D623" i="9"/>
  <c r="E623" i="9" s="1"/>
  <c r="D622" i="9"/>
  <c r="E622" i="9" s="1"/>
  <c r="E621" i="9"/>
  <c r="D621" i="9"/>
  <c r="E620" i="9"/>
  <c r="D620" i="9"/>
  <c r="D619" i="9"/>
  <c r="E619" i="9" s="1"/>
  <c r="D618" i="9"/>
  <c r="E618" i="9" s="1"/>
  <c r="E617" i="9"/>
  <c r="D617" i="9"/>
  <c r="E616" i="9"/>
  <c r="D616" i="9"/>
  <c r="D615" i="9"/>
  <c r="E615" i="9" s="1"/>
  <c r="D614" i="9"/>
  <c r="E614" i="9" s="1"/>
  <c r="E613" i="9"/>
  <c r="D613" i="9"/>
  <c r="E612" i="9"/>
  <c r="D612" i="9"/>
  <c r="E611" i="9"/>
  <c r="D611" i="9"/>
  <c r="D610" i="9"/>
  <c r="E610" i="9" s="1"/>
  <c r="E609" i="9"/>
  <c r="D609" i="9"/>
  <c r="E608" i="9"/>
  <c r="D608" i="9"/>
  <c r="D607" i="9"/>
  <c r="E607" i="9" s="1"/>
  <c r="D606" i="9"/>
  <c r="E606" i="9" s="1"/>
  <c r="E605" i="9"/>
  <c r="D605" i="9"/>
  <c r="E604" i="9"/>
  <c r="D604" i="9"/>
  <c r="E603" i="9"/>
  <c r="D603" i="9"/>
  <c r="D602" i="9"/>
  <c r="E602" i="9" s="1"/>
  <c r="E601" i="9"/>
  <c r="D601" i="9"/>
  <c r="E600" i="9"/>
  <c r="D600" i="9"/>
  <c r="D599" i="9"/>
  <c r="E599" i="9" s="1"/>
  <c r="D598" i="9"/>
  <c r="E598" i="9" s="1"/>
  <c r="E597" i="9"/>
  <c r="D597" i="9"/>
  <c r="E596" i="9"/>
  <c r="D596" i="9"/>
  <c r="E595" i="9"/>
  <c r="D595" i="9"/>
  <c r="D594" i="9"/>
  <c r="E594" i="9" s="1"/>
  <c r="E593" i="9"/>
  <c r="D593" i="9"/>
  <c r="E592" i="9"/>
  <c r="D592" i="9"/>
  <c r="D591" i="9"/>
  <c r="E591" i="9" s="1"/>
  <c r="D590" i="9"/>
  <c r="E590" i="9" s="1"/>
  <c r="E589" i="9"/>
  <c r="D589" i="9"/>
  <c r="E588" i="9"/>
  <c r="D588" i="9"/>
  <c r="D587" i="9"/>
  <c r="E587" i="9" s="1"/>
  <c r="D586" i="9"/>
  <c r="E586" i="9" s="1"/>
  <c r="E585" i="9"/>
  <c r="D585" i="9"/>
  <c r="E584" i="9"/>
  <c r="D584" i="9"/>
  <c r="D583" i="9"/>
  <c r="E583" i="9" s="1"/>
  <c r="D582" i="9"/>
  <c r="E582" i="9" s="1"/>
  <c r="E581" i="9"/>
  <c r="D581" i="9"/>
  <c r="E580" i="9"/>
  <c r="D580" i="9"/>
  <c r="E579" i="9"/>
  <c r="D579" i="9"/>
  <c r="D578" i="9"/>
  <c r="E578" i="9" s="1"/>
  <c r="E577" i="9"/>
  <c r="D577" i="9"/>
  <c r="E576" i="9"/>
  <c r="D576" i="9"/>
  <c r="D575" i="9"/>
  <c r="E575" i="9" s="1"/>
  <c r="D574" i="9"/>
  <c r="E574" i="9" s="1"/>
  <c r="E573" i="9"/>
  <c r="D573" i="9"/>
  <c r="E572" i="9"/>
  <c r="D572" i="9"/>
  <c r="E571" i="9"/>
  <c r="D571" i="9"/>
  <c r="D570" i="9"/>
  <c r="E570" i="9" s="1"/>
  <c r="E569" i="9"/>
  <c r="D569" i="9"/>
  <c r="E568" i="9"/>
  <c r="D568" i="9"/>
  <c r="D567" i="9"/>
  <c r="E567" i="9" s="1"/>
  <c r="D566" i="9"/>
  <c r="E566" i="9" s="1"/>
  <c r="E565" i="9"/>
  <c r="D565" i="9"/>
  <c r="E564" i="9"/>
  <c r="D564" i="9"/>
  <c r="E563" i="9"/>
  <c r="D563" i="9"/>
  <c r="D562" i="9"/>
  <c r="E562" i="9" s="1"/>
  <c r="E561" i="9"/>
  <c r="D561" i="9"/>
  <c r="E560" i="9"/>
  <c r="D560" i="9"/>
  <c r="D559" i="9"/>
  <c r="E559" i="9" s="1"/>
  <c r="D558" i="9"/>
  <c r="E558" i="9" s="1"/>
  <c r="E557" i="9"/>
  <c r="D557" i="9"/>
  <c r="E556" i="9"/>
  <c r="D556" i="9"/>
  <c r="D555" i="9"/>
  <c r="E555" i="9" s="1"/>
  <c r="D554" i="9"/>
  <c r="E554" i="9" s="1"/>
  <c r="E553" i="9"/>
  <c r="D553" i="9"/>
  <c r="E552" i="9"/>
  <c r="D552" i="9"/>
  <c r="D551" i="9"/>
  <c r="E551" i="9" s="1"/>
  <c r="D550" i="9"/>
  <c r="E550" i="9" s="1"/>
  <c r="E549" i="9"/>
  <c r="D549" i="9"/>
  <c r="E548" i="9"/>
  <c r="D548" i="9"/>
  <c r="E547" i="9"/>
  <c r="D547" i="9"/>
  <c r="D546" i="9"/>
  <c r="E546" i="9" s="1"/>
  <c r="E545" i="9"/>
  <c r="D545" i="9"/>
  <c r="E544" i="9"/>
  <c r="D544" i="9"/>
  <c r="E543" i="9"/>
  <c r="D543" i="9"/>
  <c r="D542" i="9"/>
  <c r="E542" i="9" s="1"/>
  <c r="E541" i="9"/>
  <c r="D541" i="9"/>
  <c r="E540" i="9"/>
  <c r="D540" i="9"/>
  <c r="E539" i="9"/>
  <c r="D539" i="9"/>
  <c r="D538" i="9"/>
  <c r="E538" i="9" s="1"/>
  <c r="E537" i="9"/>
  <c r="D537" i="9"/>
  <c r="E536" i="9"/>
  <c r="D536" i="9"/>
  <c r="D535" i="9"/>
  <c r="E535" i="9" s="1"/>
  <c r="D534" i="9"/>
  <c r="E534" i="9" s="1"/>
  <c r="E533" i="9"/>
  <c r="D533" i="9"/>
  <c r="E532" i="9"/>
  <c r="D532" i="9"/>
  <c r="E531" i="9"/>
  <c r="D531" i="9"/>
  <c r="D530" i="9"/>
  <c r="E530" i="9" s="1"/>
  <c r="E529" i="9"/>
  <c r="D529" i="9"/>
  <c r="E528" i="9"/>
  <c r="D528" i="9"/>
  <c r="D527" i="9"/>
  <c r="E527" i="9" s="1"/>
  <c r="D526" i="9"/>
  <c r="E526" i="9" s="1"/>
  <c r="E525" i="9"/>
  <c r="D525" i="9"/>
  <c r="E524" i="9"/>
  <c r="D524" i="9"/>
  <c r="D523" i="9"/>
  <c r="E523" i="9" s="1"/>
  <c r="D522" i="9"/>
  <c r="E522" i="9" s="1"/>
  <c r="E521" i="9"/>
  <c r="D521" i="9"/>
  <c r="E520" i="9"/>
  <c r="D520" i="9"/>
  <c r="D519" i="9"/>
  <c r="E519" i="9" s="1"/>
  <c r="D518" i="9"/>
  <c r="E518" i="9" s="1"/>
  <c r="E517" i="9"/>
  <c r="D517" i="9"/>
  <c r="E516" i="9"/>
  <c r="D516" i="9"/>
  <c r="E515" i="9"/>
  <c r="D515" i="9"/>
  <c r="D514" i="9"/>
  <c r="E514" i="9" s="1"/>
  <c r="E513" i="9"/>
  <c r="D513" i="9"/>
  <c r="E512" i="9"/>
  <c r="D512" i="9"/>
  <c r="E511" i="9"/>
  <c r="D511" i="9"/>
  <c r="D510" i="9"/>
  <c r="E510" i="9" s="1"/>
  <c r="E509" i="9"/>
  <c r="D509" i="9"/>
  <c r="E508" i="9"/>
  <c r="D508" i="9"/>
  <c r="E507" i="9"/>
  <c r="D507" i="9"/>
  <c r="D506" i="9"/>
  <c r="E506" i="9" s="1"/>
  <c r="E505" i="9"/>
  <c r="D505" i="9"/>
  <c r="E504" i="9"/>
  <c r="D504" i="9"/>
  <c r="D503" i="9"/>
  <c r="E503" i="9" s="1"/>
  <c r="D502" i="9"/>
  <c r="E502" i="9" s="1"/>
  <c r="E501" i="9"/>
  <c r="D501" i="9"/>
  <c r="E500" i="9"/>
  <c r="D500" i="9"/>
  <c r="E499" i="9"/>
  <c r="D499" i="9"/>
  <c r="D498" i="9"/>
  <c r="E498" i="9" s="1"/>
  <c r="E497" i="9"/>
  <c r="D497" i="9"/>
  <c r="E496" i="9"/>
  <c r="D496" i="9"/>
  <c r="D495" i="9"/>
  <c r="E495" i="9" s="1"/>
  <c r="D494" i="9"/>
  <c r="E494" i="9" s="1"/>
  <c r="E493" i="9"/>
  <c r="D493" i="9"/>
  <c r="E492" i="9"/>
  <c r="D492" i="9"/>
  <c r="D491" i="9"/>
  <c r="E491" i="9" s="1"/>
  <c r="D490" i="9"/>
  <c r="E490" i="9" s="1"/>
  <c r="E489" i="9"/>
  <c r="D489" i="9"/>
  <c r="E488" i="9"/>
  <c r="D488" i="9"/>
  <c r="D487" i="9"/>
  <c r="E487" i="9" s="1"/>
  <c r="D486" i="9"/>
  <c r="E486" i="9" s="1"/>
  <c r="E485" i="9"/>
  <c r="D485" i="9"/>
  <c r="E484" i="9"/>
  <c r="D484" i="9"/>
  <c r="E483" i="9"/>
  <c r="D483" i="9"/>
  <c r="D482" i="9"/>
  <c r="E482" i="9" s="1"/>
  <c r="E481" i="9"/>
  <c r="D481" i="9"/>
  <c r="E480" i="9"/>
  <c r="D480" i="9"/>
  <c r="D479" i="9"/>
  <c r="E479" i="9" s="1"/>
  <c r="D478" i="9"/>
  <c r="E478" i="9" s="1"/>
  <c r="E477" i="9"/>
  <c r="D477" i="9"/>
  <c r="E476" i="9"/>
  <c r="D476" i="9"/>
  <c r="E475" i="9"/>
  <c r="D475" i="9"/>
  <c r="D474" i="9"/>
  <c r="E474" i="9" s="1"/>
  <c r="E473" i="9"/>
  <c r="D473" i="9"/>
  <c r="E472" i="9"/>
  <c r="D472" i="9"/>
  <c r="D471" i="9"/>
  <c r="E471" i="9" s="1"/>
  <c r="D470" i="9"/>
  <c r="E470" i="9" s="1"/>
  <c r="E469" i="9"/>
  <c r="D469" i="9"/>
  <c r="E468" i="9"/>
  <c r="D468" i="9"/>
  <c r="E467" i="9"/>
  <c r="D467" i="9"/>
  <c r="D466" i="9"/>
  <c r="E466" i="9" s="1"/>
  <c r="E465" i="9"/>
  <c r="D465" i="9"/>
  <c r="E464" i="9"/>
  <c r="D464" i="9"/>
  <c r="D463" i="9"/>
  <c r="E463" i="9" s="1"/>
  <c r="D462" i="9"/>
  <c r="E462" i="9" s="1"/>
  <c r="E461" i="9"/>
  <c r="D461" i="9"/>
  <c r="E460" i="9"/>
  <c r="D460" i="9"/>
  <c r="D459" i="9"/>
  <c r="E459" i="9" s="1"/>
  <c r="D458" i="9"/>
  <c r="E458" i="9" s="1"/>
  <c r="E457" i="9"/>
  <c r="D457" i="9"/>
  <c r="E456" i="9"/>
  <c r="D456" i="9"/>
  <c r="D455" i="9"/>
  <c r="E455" i="9" s="1"/>
  <c r="D454" i="9"/>
  <c r="E454" i="9" s="1"/>
  <c r="E453" i="9"/>
  <c r="D453" i="9"/>
  <c r="E452" i="9"/>
  <c r="D452" i="9"/>
  <c r="E451" i="9"/>
  <c r="D451" i="9"/>
  <c r="D450" i="9"/>
  <c r="E450" i="9" s="1"/>
  <c r="E449" i="9"/>
  <c r="D449" i="9"/>
  <c r="E448" i="9"/>
  <c r="D448" i="9"/>
  <c r="D447" i="9"/>
  <c r="E447" i="9" s="1"/>
  <c r="D446" i="9"/>
  <c r="E446" i="9" s="1"/>
  <c r="E445" i="9"/>
  <c r="D445" i="9"/>
  <c r="E444" i="9"/>
  <c r="D444" i="9"/>
  <c r="E443" i="9"/>
  <c r="D443" i="9"/>
  <c r="D442" i="9"/>
  <c r="E442" i="9" s="1"/>
  <c r="E441" i="9"/>
  <c r="D441" i="9"/>
  <c r="E440" i="9"/>
  <c r="D440" i="9"/>
  <c r="D439" i="9"/>
  <c r="E439" i="9" s="1"/>
  <c r="D438" i="9"/>
  <c r="E438" i="9" s="1"/>
  <c r="E437" i="9"/>
  <c r="D437" i="9"/>
  <c r="E436" i="9"/>
  <c r="D436" i="9"/>
  <c r="E435" i="9"/>
  <c r="D435" i="9"/>
  <c r="E434" i="9"/>
  <c r="D434" i="9"/>
  <c r="E433" i="9"/>
  <c r="D433" i="9"/>
  <c r="E432" i="9"/>
  <c r="D432" i="9"/>
  <c r="E431" i="9"/>
  <c r="D431" i="9"/>
  <c r="E430" i="9"/>
  <c r="D430" i="9"/>
  <c r="E429" i="9"/>
  <c r="D429" i="9"/>
  <c r="E428" i="9"/>
  <c r="D428" i="9"/>
  <c r="E427" i="9"/>
  <c r="D427" i="9"/>
  <c r="E426" i="9"/>
  <c r="D426" i="9"/>
  <c r="E425" i="9"/>
  <c r="D425" i="9"/>
  <c r="E424" i="9"/>
  <c r="D424" i="9"/>
  <c r="E423" i="9"/>
  <c r="D423" i="9"/>
  <c r="E422" i="9"/>
  <c r="D422" i="9"/>
  <c r="E421" i="9"/>
  <c r="D421" i="9"/>
  <c r="E420" i="9"/>
  <c r="D420" i="9"/>
  <c r="E419" i="9"/>
  <c r="D419" i="9"/>
  <c r="E418" i="9"/>
  <c r="D418" i="9"/>
  <c r="E417" i="9"/>
  <c r="D417" i="9"/>
  <c r="E416" i="9"/>
  <c r="D416" i="9"/>
  <c r="E415" i="9"/>
  <c r="D415" i="9"/>
  <c r="E414" i="9"/>
  <c r="D414" i="9"/>
  <c r="E413" i="9"/>
  <c r="D413" i="9"/>
  <c r="E412" i="9"/>
  <c r="D412" i="9"/>
  <c r="E411" i="9"/>
  <c r="D411" i="9"/>
  <c r="E410" i="9"/>
  <c r="D410" i="9"/>
  <c r="E409" i="9"/>
  <c r="D409" i="9"/>
  <c r="E408" i="9"/>
  <c r="D408" i="9"/>
  <c r="E407" i="9"/>
  <c r="D407" i="9"/>
  <c r="E406" i="9"/>
  <c r="D406" i="9"/>
  <c r="E405" i="9"/>
  <c r="D405" i="9"/>
  <c r="E404" i="9"/>
  <c r="D404" i="9"/>
  <c r="E403" i="9"/>
  <c r="D403" i="9"/>
  <c r="E402" i="9"/>
  <c r="D402" i="9"/>
  <c r="E401" i="9"/>
  <c r="D401" i="9"/>
  <c r="E400" i="9"/>
  <c r="D400" i="9"/>
  <c r="E399" i="9"/>
  <c r="D399" i="9"/>
  <c r="E398" i="9"/>
  <c r="D398" i="9"/>
  <c r="E397" i="9"/>
  <c r="D397" i="9"/>
  <c r="E396" i="9"/>
  <c r="D396" i="9"/>
  <c r="E395" i="9"/>
  <c r="D395" i="9"/>
  <c r="E394" i="9"/>
  <c r="D394" i="9"/>
  <c r="E393" i="9"/>
  <c r="D393" i="9"/>
  <c r="E392" i="9"/>
  <c r="D392" i="9"/>
  <c r="E391" i="9"/>
  <c r="D391" i="9"/>
  <c r="E390" i="9"/>
  <c r="D390" i="9"/>
  <c r="E389" i="9"/>
  <c r="D389" i="9"/>
  <c r="E388" i="9"/>
  <c r="D388" i="9"/>
  <c r="E387" i="9"/>
  <c r="D387" i="9"/>
  <c r="E386" i="9"/>
  <c r="D386" i="9"/>
  <c r="E385" i="9"/>
  <c r="D385" i="9"/>
  <c r="E384" i="9"/>
  <c r="D384" i="9"/>
  <c r="E383" i="9"/>
  <c r="D383" i="9"/>
  <c r="E382" i="9"/>
  <c r="D382" i="9"/>
  <c r="E381" i="9"/>
  <c r="D381" i="9"/>
  <c r="E380" i="9"/>
  <c r="D380" i="9"/>
  <c r="E379" i="9"/>
  <c r="D379" i="9"/>
  <c r="E378" i="9"/>
  <c r="D378" i="9"/>
  <c r="E377" i="9"/>
  <c r="D377" i="9"/>
  <c r="E376" i="9"/>
  <c r="D376" i="9"/>
  <c r="E375" i="9"/>
  <c r="D375" i="9"/>
  <c r="E374" i="9"/>
  <c r="D374" i="9"/>
  <c r="E373" i="9"/>
  <c r="D373" i="9"/>
  <c r="E372" i="9"/>
  <c r="D372" i="9"/>
  <c r="E371" i="9"/>
  <c r="D371" i="9"/>
  <c r="E370" i="9"/>
  <c r="D370" i="9"/>
  <c r="E369" i="9"/>
  <c r="D369" i="9"/>
  <c r="E368" i="9"/>
  <c r="D368" i="9"/>
  <c r="E367" i="9"/>
  <c r="D367" i="9"/>
  <c r="E366" i="9"/>
  <c r="D366" i="9"/>
  <c r="E365" i="9"/>
  <c r="D365" i="9"/>
  <c r="E364" i="9"/>
  <c r="D364" i="9"/>
  <c r="E363" i="9"/>
  <c r="D363" i="9"/>
  <c r="E362" i="9"/>
  <c r="D362" i="9"/>
  <c r="E361" i="9"/>
  <c r="D361" i="9"/>
  <c r="E360" i="9"/>
  <c r="D360" i="9"/>
  <c r="E359" i="9"/>
  <c r="D359" i="9"/>
  <c r="E358" i="9"/>
  <c r="D358" i="9"/>
  <c r="E357" i="9"/>
  <c r="D357" i="9"/>
  <c r="E356" i="9"/>
  <c r="D356" i="9"/>
  <c r="E355" i="9"/>
  <c r="D355" i="9"/>
  <c r="E354" i="9"/>
  <c r="D354" i="9"/>
  <c r="E353" i="9"/>
  <c r="D353" i="9"/>
  <c r="E352" i="9"/>
  <c r="D352" i="9"/>
  <c r="E351" i="9"/>
  <c r="D351" i="9"/>
  <c r="E350" i="9"/>
  <c r="D350" i="9"/>
  <c r="E349" i="9"/>
  <c r="D349" i="9"/>
  <c r="E348" i="9"/>
  <c r="D348" i="9"/>
  <c r="E347" i="9"/>
  <c r="D347" i="9"/>
  <c r="E346" i="9"/>
  <c r="D346" i="9"/>
  <c r="E345" i="9"/>
  <c r="D345" i="9"/>
  <c r="E344" i="9"/>
  <c r="D344" i="9"/>
  <c r="E343" i="9"/>
  <c r="D343" i="9"/>
  <c r="E342" i="9"/>
  <c r="D342" i="9"/>
  <c r="E341" i="9"/>
  <c r="D341" i="9"/>
  <c r="E340" i="9"/>
  <c r="D340" i="9"/>
  <c r="E339" i="9"/>
  <c r="D339" i="9"/>
  <c r="E338" i="9"/>
  <c r="D338" i="9"/>
  <c r="E337" i="9"/>
  <c r="D337" i="9"/>
  <c r="E336" i="9"/>
  <c r="D336" i="9"/>
  <c r="E335" i="9"/>
  <c r="D335" i="9"/>
  <c r="E334" i="9"/>
  <c r="D334" i="9"/>
  <c r="E333" i="9"/>
  <c r="D333" i="9"/>
  <c r="E332" i="9"/>
  <c r="D332" i="9"/>
  <c r="E331" i="9"/>
  <c r="D331" i="9"/>
  <c r="E330" i="9"/>
  <c r="D330" i="9"/>
  <c r="E329" i="9"/>
  <c r="D329" i="9"/>
  <c r="E328" i="9"/>
  <c r="D328" i="9"/>
  <c r="E327" i="9"/>
  <c r="D327" i="9"/>
  <c r="E326" i="9"/>
  <c r="D326" i="9"/>
  <c r="E325" i="9"/>
  <c r="D325" i="9"/>
  <c r="E324" i="9"/>
  <c r="D324" i="9"/>
  <c r="E323" i="9"/>
  <c r="D323" i="9"/>
  <c r="E322" i="9"/>
  <c r="D322" i="9"/>
  <c r="E321" i="9"/>
  <c r="D321" i="9"/>
  <c r="E320" i="9"/>
  <c r="D320" i="9"/>
  <c r="E319" i="9"/>
  <c r="D319" i="9"/>
  <c r="E318" i="9"/>
  <c r="D318" i="9"/>
  <c r="E317" i="9"/>
  <c r="D317" i="9"/>
  <c r="E316" i="9"/>
  <c r="D316" i="9"/>
  <c r="E315" i="9"/>
  <c r="D315" i="9"/>
  <c r="E314" i="9"/>
  <c r="D314" i="9"/>
  <c r="E313" i="9"/>
  <c r="D313" i="9"/>
  <c r="E312" i="9"/>
  <c r="D312" i="9"/>
  <c r="E311" i="9"/>
  <c r="D311" i="9"/>
  <c r="E310" i="9"/>
  <c r="D310" i="9"/>
  <c r="E309" i="9"/>
  <c r="D309" i="9"/>
  <c r="E308" i="9"/>
  <c r="D308" i="9"/>
  <c r="E307" i="9"/>
  <c r="D307" i="9"/>
  <c r="E306" i="9"/>
  <c r="D306" i="9"/>
  <c r="E305" i="9"/>
  <c r="D305" i="9"/>
  <c r="E304" i="9"/>
  <c r="D304" i="9"/>
  <c r="E303" i="9"/>
  <c r="D303" i="9"/>
  <c r="E302" i="9"/>
  <c r="D302" i="9"/>
  <c r="E301" i="9"/>
  <c r="D301" i="9"/>
  <c r="E300" i="9"/>
  <c r="D300" i="9"/>
  <c r="E299" i="9"/>
  <c r="D299" i="9"/>
  <c r="E298" i="9"/>
  <c r="D298" i="9"/>
  <c r="E297" i="9"/>
  <c r="D297" i="9"/>
  <c r="E296" i="9"/>
  <c r="D296" i="9"/>
  <c r="E295" i="9"/>
  <c r="D295" i="9"/>
  <c r="E294" i="9"/>
  <c r="D294" i="9"/>
  <c r="E293" i="9"/>
  <c r="D293" i="9"/>
  <c r="E292" i="9"/>
  <c r="D292" i="9"/>
  <c r="E291" i="9"/>
  <c r="D291" i="9"/>
  <c r="E290" i="9"/>
  <c r="D290" i="9"/>
  <c r="E289" i="9"/>
  <c r="D289" i="9"/>
  <c r="E288" i="9"/>
  <c r="D288" i="9"/>
  <c r="E287" i="9"/>
  <c r="D287" i="9"/>
  <c r="E286" i="9"/>
  <c r="D286" i="9"/>
  <c r="E285" i="9"/>
  <c r="D285" i="9"/>
  <c r="E284" i="9"/>
  <c r="D284" i="9"/>
  <c r="E283" i="9"/>
  <c r="D283" i="9"/>
  <c r="E282" i="9"/>
  <c r="D282" i="9"/>
  <c r="E281" i="9"/>
  <c r="D281" i="9"/>
  <c r="E280" i="9"/>
  <c r="D280" i="9"/>
  <c r="E279" i="9"/>
  <c r="D279" i="9"/>
  <c r="E278" i="9"/>
  <c r="D278" i="9"/>
  <c r="E277" i="9"/>
  <c r="D277" i="9"/>
  <c r="E276" i="9"/>
  <c r="D276" i="9"/>
  <c r="E275" i="9"/>
  <c r="D275" i="9"/>
  <c r="E274" i="9"/>
  <c r="D274" i="9"/>
  <c r="E273" i="9"/>
  <c r="D273" i="9"/>
  <c r="E272" i="9"/>
  <c r="D272" i="9"/>
  <c r="E271" i="9"/>
  <c r="D271" i="9"/>
  <c r="E270" i="9"/>
  <c r="D270" i="9"/>
  <c r="E269" i="9"/>
  <c r="D269" i="9"/>
  <c r="E268" i="9"/>
  <c r="D268" i="9"/>
  <c r="E267" i="9"/>
  <c r="D267" i="9"/>
  <c r="E266" i="9"/>
  <c r="D266" i="9"/>
  <c r="E265" i="9"/>
  <c r="D265" i="9"/>
  <c r="E264" i="9"/>
  <c r="D264" i="9"/>
  <c r="E263" i="9"/>
  <c r="D263" i="9"/>
  <c r="E262" i="9"/>
  <c r="D262" i="9"/>
  <c r="E261" i="9"/>
  <c r="D261" i="9"/>
  <c r="E260" i="9"/>
  <c r="D260" i="9"/>
  <c r="E259" i="9"/>
  <c r="D259" i="9"/>
  <c r="E258" i="9"/>
  <c r="D258" i="9"/>
  <c r="E257" i="9"/>
  <c r="D257" i="9"/>
  <c r="E256" i="9"/>
  <c r="D256" i="9"/>
  <c r="E255" i="9"/>
  <c r="D255" i="9"/>
  <c r="E254" i="9"/>
  <c r="D254" i="9"/>
  <c r="E253" i="9"/>
  <c r="D253" i="9"/>
  <c r="E252" i="9"/>
  <c r="D252" i="9"/>
  <c r="E251" i="9"/>
  <c r="D251" i="9"/>
  <c r="E250" i="9"/>
  <c r="D250" i="9"/>
  <c r="E249" i="9"/>
  <c r="D249" i="9"/>
  <c r="E248" i="9"/>
  <c r="D248" i="9"/>
  <c r="E247" i="9"/>
  <c r="D247" i="9"/>
  <c r="E246" i="9"/>
  <c r="D246" i="9"/>
  <c r="E245" i="9"/>
  <c r="D245" i="9"/>
  <c r="E244" i="9"/>
  <c r="D244" i="9"/>
  <c r="E243" i="9"/>
  <c r="D243" i="9"/>
  <c r="E242" i="9"/>
  <c r="D242" i="9"/>
  <c r="E241" i="9"/>
  <c r="D241" i="9"/>
  <c r="E240" i="9"/>
  <c r="D240" i="9"/>
  <c r="E239" i="9"/>
  <c r="D239" i="9"/>
  <c r="E238" i="9"/>
  <c r="D238" i="9"/>
  <c r="E237" i="9"/>
  <c r="D237" i="9"/>
  <c r="E236" i="9"/>
  <c r="D236" i="9"/>
  <c r="E235" i="9"/>
  <c r="D235" i="9"/>
  <c r="E234" i="9"/>
  <c r="D234" i="9"/>
  <c r="E233" i="9"/>
  <c r="D233" i="9"/>
  <c r="E232" i="9"/>
  <c r="D232" i="9"/>
  <c r="E231" i="9"/>
  <c r="D231" i="9"/>
  <c r="E230" i="9"/>
  <c r="D230" i="9"/>
  <c r="E229" i="9"/>
  <c r="D229" i="9"/>
  <c r="E228" i="9"/>
  <c r="D228" i="9"/>
  <c r="E227" i="9"/>
  <c r="D227" i="9"/>
  <c r="E226" i="9"/>
  <c r="D226" i="9"/>
  <c r="E225" i="9"/>
  <c r="D225" i="9"/>
  <c r="E224" i="9"/>
  <c r="D224" i="9"/>
  <c r="E223" i="9"/>
  <c r="D223" i="9"/>
  <c r="E222" i="9"/>
  <c r="D222" i="9"/>
  <c r="E221" i="9"/>
  <c r="D221" i="9"/>
  <c r="E220" i="9"/>
  <c r="D220" i="9"/>
  <c r="E219" i="9"/>
  <c r="D219" i="9"/>
  <c r="E218" i="9"/>
  <c r="D218" i="9"/>
  <c r="E217" i="9"/>
  <c r="D217" i="9"/>
  <c r="E216" i="9"/>
  <c r="D216" i="9"/>
  <c r="E215" i="9"/>
  <c r="D215" i="9"/>
  <c r="E214" i="9"/>
  <c r="D214" i="9"/>
  <c r="E213" i="9"/>
  <c r="D213" i="9"/>
  <c r="E212" i="9"/>
  <c r="D212" i="9"/>
  <c r="E211" i="9"/>
  <c r="D211" i="9"/>
  <c r="E210" i="9"/>
  <c r="D210" i="9"/>
  <c r="E209" i="9"/>
  <c r="D209" i="9"/>
  <c r="E208" i="9"/>
  <c r="D208" i="9"/>
  <c r="E207" i="9"/>
  <c r="D207" i="9"/>
  <c r="E206" i="9"/>
  <c r="D206" i="9"/>
  <c r="E205" i="9"/>
  <c r="D205" i="9"/>
  <c r="E204" i="9"/>
  <c r="D204" i="9"/>
  <c r="E203" i="9"/>
  <c r="D203" i="9"/>
  <c r="E202" i="9"/>
  <c r="D202" i="9"/>
  <c r="E201" i="9"/>
  <c r="D201" i="9"/>
  <c r="E200" i="9"/>
  <c r="D200" i="9"/>
  <c r="E199" i="9"/>
  <c r="D199" i="9"/>
  <c r="E198" i="9"/>
  <c r="D198" i="9"/>
  <c r="E197" i="9"/>
  <c r="D197" i="9"/>
  <c r="E196" i="9"/>
  <c r="D196" i="9"/>
  <c r="E195" i="9"/>
  <c r="D195" i="9"/>
  <c r="E194" i="9"/>
  <c r="D194" i="9"/>
  <c r="E193" i="9"/>
  <c r="D193" i="9"/>
  <c r="E192" i="9"/>
  <c r="D192" i="9"/>
  <c r="E191" i="9"/>
  <c r="D191" i="9"/>
  <c r="E190" i="9"/>
  <c r="D190" i="9"/>
  <c r="E189" i="9"/>
  <c r="D189" i="9"/>
  <c r="E188" i="9"/>
  <c r="D188" i="9"/>
  <c r="E187" i="9"/>
  <c r="D187" i="9"/>
  <c r="E186" i="9"/>
  <c r="D186" i="9"/>
  <c r="E185" i="9"/>
  <c r="D185" i="9"/>
  <c r="E184" i="9"/>
  <c r="D184" i="9"/>
  <c r="E183" i="9"/>
  <c r="D183" i="9"/>
  <c r="E182" i="9"/>
  <c r="D182" i="9"/>
  <c r="E181" i="9"/>
  <c r="D181" i="9"/>
  <c r="E180" i="9"/>
  <c r="D180" i="9"/>
  <c r="E179" i="9"/>
  <c r="D179" i="9"/>
  <c r="E178" i="9"/>
  <c r="D178" i="9"/>
  <c r="E177" i="9"/>
  <c r="D177" i="9"/>
  <c r="E176" i="9"/>
  <c r="D176" i="9"/>
  <c r="E175" i="9"/>
  <c r="D175" i="9"/>
  <c r="E174" i="9"/>
  <c r="D174" i="9"/>
  <c r="E173" i="9"/>
  <c r="D173" i="9"/>
  <c r="E172" i="9"/>
  <c r="D172" i="9"/>
  <c r="E171" i="9"/>
  <c r="D171" i="9"/>
  <c r="E170" i="9"/>
  <c r="D170" i="9"/>
  <c r="E169" i="9"/>
  <c r="D169" i="9"/>
  <c r="E168" i="9"/>
  <c r="D168" i="9"/>
  <c r="E167" i="9"/>
  <c r="D167" i="9"/>
  <c r="E166" i="9"/>
  <c r="D166" i="9"/>
  <c r="E165" i="9"/>
  <c r="D165" i="9"/>
  <c r="E164" i="9"/>
  <c r="D164" i="9"/>
  <c r="E163" i="9"/>
  <c r="D163" i="9"/>
  <c r="E162" i="9"/>
  <c r="D162" i="9"/>
  <c r="E161" i="9"/>
  <c r="D161" i="9"/>
  <c r="E160" i="9"/>
  <c r="D160" i="9"/>
  <c r="E159" i="9"/>
  <c r="D159" i="9"/>
  <c r="E158" i="9"/>
  <c r="D158" i="9"/>
  <c r="E157" i="9"/>
  <c r="D157" i="9"/>
  <c r="E156" i="9"/>
  <c r="D156" i="9"/>
  <c r="E155" i="9"/>
  <c r="D155" i="9"/>
  <c r="E154" i="9"/>
  <c r="D154" i="9"/>
  <c r="E153" i="9"/>
  <c r="D153" i="9"/>
  <c r="E152" i="9"/>
  <c r="D152" i="9"/>
  <c r="E151" i="9"/>
  <c r="D151" i="9"/>
  <c r="E150" i="9"/>
  <c r="D150" i="9"/>
  <c r="E149" i="9"/>
  <c r="D149" i="9"/>
  <c r="E148" i="9"/>
  <c r="D148" i="9"/>
  <c r="E147" i="9"/>
  <c r="D147" i="9"/>
  <c r="E146" i="9"/>
  <c r="D146" i="9"/>
  <c r="D145" i="9"/>
  <c r="E145" i="9" s="1"/>
  <c r="E144" i="9"/>
  <c r="D144" i="9"/>
  <c r="D143" i="9"/>
  <c r="E143" i="9" s="1"/>
  <c r="D142" i="9"/>
  <c r="E142" i="9" s="1"/>
  <c r="D141" i="9"/>
  <c r="E141" i="9" s="1"/>
  <c r="E140" i="9"/>
  <c r="D140" i="9"/>
  <c r="D139" i="9"/>
  <c r="E139" i="9" s="1"/>
  <c r="E138" i="9"/>
  <c r="D138" i="9"/>
  <c r="D137" i="9"/>
  <c r="E137" i="9" s="1"/>
  <c r="E136" i="9"/>
  <c r="D136" i="9"/>
  <c r="D135" i="9"/>
  <c r="E135" i="9" s="1"/>
  <c r="D134" i="9"/>
  <c r="E134" i="9" s="1"/>
  <c r="D133" i="9"/>
  <c r="E133" i="9" s="1"/>
  <c r="E132" i="9"/>
  <c r="D132" i="9"/>
  <c r="E131" i="9"/>
  <c r="D131" i="9"/>
  <c r="D130" i="9"/>
  <c r="E130" i="9" s="1"/>
  <c r="D129" i="9"/>
  <c r="E129" i="9" s="1"/>
  <c r="E128" i="9"/>
  <c r="D128" i="9"/>
  <c r="E127" i="9"/>
  <c r="D127" i="9"/>
  <c r="D126" i="9"/>
  <c r="E126" i="9" s="1"/>
  <c r="D125" i="9"/>
  <c r="E125" i="9" s="1"/>
  <c r="E124" i="9"/>
  <c r="D124" i="9"/>
  <c r="E123" i="9"/>
  <c r="D123" i="9"/>
  <c r="E122" i="9"/>
  <c r="D122" i="9"/>
  <c r="D121" i="9"/>
  <c r="E121" i="9" s="1"/>
  <c r="E120" i="9"/>
  <c r="D120" i="9"/>
  <c r="D119" i="9"/>
  <c r="E119" i="9" s="1"/>
  <c r="E118" i="9"/>
  <c r="D118" i="9"/>
  <c r="D117" i="9"/>
  <c r="E117" i="9" s="1"/>
  <c r="E116" i="9"/>
  <c r="D116" i="9"/>
  <c r="E115" i="9"/>
  <c r="D115" i="9"/>
  <c r="E114" i="9"/>
  <c r="D114" i="9"/>
  <c r="D113" i="9"/>
  <c r="E113" i="9" s="1"/>
  <c r="E112" i="9"/>
  <c r="D112" i="9"/>
  <c r="D111" i="9"/>
  <c r="E111" i="9" s="1"/>
  <c r="D110" i="9"/>
  <c r="E110" i="9" s="1"/>
  <c r="D109" i="9"/>
  <c r="E109" i="9" s="1"/>
  <c r="E108" i="9"/>
  <c r="D108" i="9"/>
  <c r="D107" i="9"/>
  <c r="E107" i="9" s="1"/>
  <c r="E106" i="9"/>
  <c r="D106" i="9"/>
  <c r="D105" i="9"/>
  <c r="E105" i="9" s="1"/>
  <c r="E104" i="9"/>
  <c r="D104" i="9"/>
  <c r="D103" i="9"/>
  <c r="E103" i="9" s="1"/>
  <c r="D102" i="9"/>
  <c r="E102" i="9" s="1"/>
  <c r="D101" i="9"/>
  <c r="E101" i="9" s="1"/>
  <c r="E100" i="9"/>
  <c r="D100" i="9"/>
  <c r="E99" i="9"/>
  <c r="D99" i="9"/>
  <c r="D98" i="9"/>
  <c r="E98" i="9" s="1"/>
  <c r="D97" i="9"/>
  <c r="E97" i="9" s="1"/>
  <c r="E96" i="9"/>
  <c r="D96" i="9"/>
  <c r="E95" i="9"/>
  <c r="D95" i="9"/>
  <c r="D94" i="9"/>
  <c r="E94" i="9" s="1"/>
  <c r="D93" i="9"/>
  <c r="E93" i="9" s="1"/>
  <c r="E92" i="9"/>
  <c r="D92" i="9"/>
  <c r="E91" i="9"/>
  <c r="D91" i="9"/>
  <c r="E90" i="9"/>
  <c r="D90" i="9"/>
  <c r="D89" i="9"/>
  <c r="E89" i="9" s="1"/>
  <c r="E88" i="9"/>
  <c r="D88" i="9"/>
  <c r="D87" i="9"/>
  <c r="E87" i="9" s="1"/>
  <c r="E86" i="9"/>
  <c r="D86" i="9"/>
  <c r="D85" i="9"/>
  <c r="E85" i="9" s="1"/>
  <c r="E84" i="9"/>
  <c r="D84" i="9"/>
  <c r="E83" i="9"/>
  <c r="D83" i="9"/>
  <c r="E82" i="9"/>
  <c r="D82" i="9"/>
  <c r="D81" i="9"/>
  <c r="E81" i="9" s="1"/>
  <c r="E80" i="9"/>
  <c r="D80" i="9"/>
  <c r="D79" i="9"/>
  <c r="E79" i="9" s="1"/>
  <c r="D78" i="9"/>
  <c r="E78" i="9" s="1"/>
  <c r="D77" i="9"/>
  <c r="E77" i="9" s="1"/>
  <c r="E76" i="9"/>
  <c r="D76" i="9"/>
  <c r="D75" i="9"/>
  <c r="E75" i="9" s="1"/>
  <c r="E74" i="9"/>
  <c r="D74" i="9"/>
  <c r="D73" i="9"/>
  <c r="E73" i="9" s="1"/>
  <c r="E72" i="9"/>
  <c r="D72" i="9"/>
  <c r="D71" i="9"/>
  <c r="E71" i="9" s="1"/>
  <c r="D70" i="9"/>
  <c r="E70" i="9" s="1"/>
  <c r="D69" i="9"/>
  <c r="E69" i="9" s="1"/>
  <c r="E68" i="9"/>
  <c r="D68" i="9"/>
  <c r="E67" i="9"/>
  <c r="D67" i="9"/>
  <c r="D66" i="9"/>
  <c r="E66" i="9" s="1"/>
  <c r="D65" i="9"/>
  <c r="E65" i="9" s="1"/>
  <c r="E64" i="9"/>
  <c r="D64" i="9"/>
  <c r="E63" i="9"/>
  <c r="D63" i="9"/>
  <c r="E62" i="9"/>
  <c r="D62" i="9"/>
  <c r="D61" i="9"/>
  <c r="E61" i="9" s="1"/>
  <c r="D60" i="9"/>
  <c r="E60" i="9" s="1"/>
  <c r="D59" i="9"/>
  <c r="E59" i="9" s="1"/>
  <c r="D58" i="9"/>
  <c r="E58" i="9" s="1"/>
  <c r="D57" i="9"/>
  <c r="E57" i="9" s="1"/>
  <c r="D56" i="9"/>
  <c r="E56" i="9" s="1"/>
  <c r="E55" i="9"/>
  <c r="D55" i="9"/>
  <c r="E54" i="9"/>
  <c r="D54" i="9"/>
  <c r="E53" i="9"/>
  <c r="D53" i="9"/>
  <c r="D52" i="9"/>
  <c r="E52" i="9" s="1"/>
  <c r="D51" i="9"/>
  <c r="E51" i="9" s="1"/>
  <c r="D50" i="9"/>
  <c r="E50" i="9" s="1"/>
  <c r="D49" i="9"/>
  <c r="E49" i="9" s="1"/>
  <c r="E48" i="9"/>
  <c r="D48" i="9"/>
  <c r="E47" i="9"/>
  <c r="D47" i="9"/>
  <c r="E46" i="9"/>
  <c r="D46" i="9"/>
  <c r="D45" i="9"/>
  <c r="E45" i="9" s="1"/>
  <c r="D44" i="9"/>
  <c r="E44" i="9" s="1"/>
  <c r="E43" i="9"/>
  <c r="D43" i="9"/>
  <c r="D42" i="9"/>
  <c r="E42" i="9" s="1"/>
  <c r="D41" i="9"/>
  <c r="E41" i="9" s="1"/>
  <c r="E40" i="9"/>
  <c r="D40" i="9"/>
  <c r="D39" i="9"/>
  <c r="E39" i="9" s="1"/>
  <c r="D38" i="9"/>
  <c r="E38" i="9" s="1"/>
  <c r="E37" i="9"/>
  <c r="D37" i="9"/>
  <c r="D36" i="9"/>
  <c r="E36" i="9" s="1"/>
  <c r="D35" i="9"/>
  <c r="E35" i="9" s="1"/>
  <c r="E34" i="9"/>
  <c r="D34" i="9"/>
  <c r="D33" i="9"/>
  <c r="E33" i="9" s="1"/>
  <c r="D32" i="9"/>
  <c r="E32" i="9" s="1"/>
  <c r="D31" i="9"/>
  <c r="E31" i="9" s="1"/>
  <c r="D30" i="9"/>
  <c r="E30" i="9" s="1"/>
  <c r="D29" i="9"/>
  <c r="E29" i="9" s="1"/>
  <c r="E28" i="9"/>
  <c r="D28" i="9"/>
  <c r="D27" i="9"/>
  <c r="E27" i="9" s="1"/>
  <c r="D26" i="9"/>
  <c r="E26" i="9" s="1"/>
  <c r="E25" i="9"/>
  <c r="D25" i="9"/>
  <c r="D24" i="9"/>
  <c r="E24" i="9" s="1"/>
  <c r="E23" i="9"/>
  <c r="D23" i="9"/>
  <c r="D22" i="9"/>
  <c r="E22" i="9" s="1"/>
  <c r="D21" i="9"/>
  <c r="E21" i="9" s="1"/>
  <c r="E20" i="9"/>
  <c r="D20" i="9"/>
  <c r="E19" i="9"/>
  <c r="D19" i="9"/>
  <c r="D18" i="9"/>
  <c r="E18" i="9" s="1"/>
  <c r="E17" i="9"/>
  <c r="D17" i="9"/>
  <c r="D16" i="9"/>
  <c r="E16" i="9" s="1"/>
  <c r="E15" i="9"/>
  <c r="D15" i="9"/>
  <c r="D14" i="9"/>
  <c r="E14" i="9" s="1"/>
  <c r="D13" i="9"/>
  <c r="E13" i="9" s="1"/>
  <c r="E12" i="9"/>
  <c r="D12" i="9"/>
  <c r="E11" i="9"/>
  <c r="D11" i="9"/>
  <c r="D10" i="9"/>
  <c r="E10" i="9" s="1"/>
  <c r="E9" i="9"/>
  <c r="D9" i="9"/>
  <c r="D8" i="9"/>
  <c r="E8" i="9" s="1"/>
  <c r="E7" i="9"/>
  <c r="D7" i="9"/>
  <c r="F6" i="9"/>
  <c r="F7" i="9" s="1"/>
  <c r="D6" i="9"/>
  <c r="E6" i="9" s="1"/>
  <c r="H5" i="9"/>
  <c r="G5" i="9" s="1"/>
  <c r="F5" i="9"/>
  <c r="D5" i="9"/>
  <c r="E5" i="9" s="1"/>
  <c r="H4" i="9"/>
  <c r="G4" i="9" s="1"/>
  <c r="D4" i="9"/>
  <c r="L27" i="9" s="1"/>
  <c r="H7" i="9" l="1"/>
  <c r="G7" i="9" s="1"/>
  <c r="F8" i="9"/>
  <c r="L23" i="9"/>
  <c r="L28" i="9"/>
  <c r="H6" i="9"/>
  <c r="G6" i="9" s="1"/>
  <c r="L25" i="9"/>
  <c r="E4" i="9"/>
  <c r="L24" i="9"/>
  <c r="P23" i="9" l="1"/>
  <c r="P25" i="9"/>
  <c r="P24" i="9"/>
  <c r="F9" i="9"/>
  <c r="H8" i="9"/>
  <c r="G8" i="9" s="1"/>
  <c r="O43" i="9" l="1"/>
  <c r="O32" i="9"/>
  <c r="O33" i="9" s="1"/>
  <c r="Q38" i="9"/>
  <c r="F10" i="9"/>
  <c r="H9" i="9"/>
  <c r="G9" i="9" s="1"/>
  <c r="H10" i="9" l="1"/>
  <c r="G10" i="9" s="1"/>
  <c r="F11" i="9"/>
  <c r="F12" i="9" l="1"/>
  <c r="H11" i="9"/>
  <c r="G11" i="9" s="1"/>
  <c r="F13" i="9" l="1"/>
  <c r="H12" i="9"/>
  <c r="G12" i="9" s="1"/>
  <c r="H13" i="9" l="1"/>
  <c r="G13" i="9" s="1"/>
  <c r="F14" i="9"/>
  <c r="F15" i="9" l="1"/>
  <c r="H14" i="9"/>
  <c r="G14" i="9" s="1"/>
  <c r="H15" i="9" l="1"/>
  <c r="G15" i="9" s="1"/>
  <c r="F16" i="9"/>
  <c r="F17" i="9" l="1"/>
  <c r="H16" i="9"/>
  <c r="G16" i="9" s="1"/>
  <c r="F18" i="9" l="1"/>
  <c r="H17" i="9"/>
  <c r="G17" i="9" s="1"/>
  <c r="H18" i="9" l="1"/>
  <c r="G18" i="9" s="1"/>
  <c r="F19" i="9"/>
  <c r="F20" i="9" l="1"/>
  <c r="H19" i="9"/>
  <c r="G19" i="9" s="1"/>
  <c r="H20" i="9" l="1"/>
  <c r="G20" i="9" s="1"/>
  <c r="F21" i="9"/>
  <c r="H21" i="9" l="1"/>
  <c r="G21" i="9" s="1"/>
  <c r="F22" i="9"/>
  <c r="F23" i="9" l="1"/>
  <c r="H22" i="9"/>
  <c r="G22" i="9" s="1"/>
  <c r="H23" i="9" l="1"/>
  <c r="G23" i="9" s="1"/>
  <c r="F24" i="9"/>
  <c r="H24" i="9" l="1"/>
  <c r="G24" i="9" s="1"/>
  <c r="F25" i="9"/>
  <c r="F26" i="9" l="1"/>
  <c r="H25" i="9"/>
  <c r="G25" i="9" s="1"/>
  <c r="F27" i="9" l="1"/>
  <c r="H26" i="9"/>
  <c r="G26" i="9" s="1"/>
  <c r="H27" i="9" l="1"/>
  <c r="G27" i="9" s="1"/>
  <c r="F28" i="9"/>
  <c r="H28" i="9" l="1"/>
  <c r="G28" i="9" s="1"/>
  <c r="F29" i="9"/>
  <c r="F30" i="9" l="1"/>
  <c r="H29" i="9"/>
  <c r="G29" i="9" s="1"/>
  <c r="H30" i="9" l="1"/>
  <c r="G30" i="9" s="1"/>
  <c r="F31" i="9"/>
  <c r="F32" i="9" l="1"/>
  <c r="H31" i="9"/>
  <c r="G31" i="9" s="1"/>
  <c r="H32" i="9" l="1"/>
  <c r="G32" i="9" s="1"/>
  <c r="F33" i="9"/>
  <c r="H33" i="9" l="1"/>
  <c r="G33" i="9" s="1"/>
  <c r="F34" i="9"/>
  <c r="F35" i="9" l="1"/>
  <c r="H34" i="9"/>
  <c r="G34" i="9" s="1"/>
  <c r="F36" i="9" l="1"/>
  <c r="H35" i="9"/>
  <c r="G35" i="9" s="1"/>
  <c r="H36" i="9" l="1"/>
  <c r="G36" i="9" s="1"/>
  <c r="F37" i="9"/>
  <c r="F38" i="9" l="1"/>
  <c r="H37" i="9"/>
  <c r="G37" i="9" s="1"/>
  <c r="F39" i="9" l="1"/>
  <c r="H38" i="9"/>
  <c r="G38" i="9" s="1"/>
  <c r="H39" i="9" l="1"/>
  <c r="G39" i="9" s="1"/>
  <c r="F40" i="9"/>
  <c r="F41" i="9" l="1"/>
  <c r="H40" i="9"/>
  <c r="G40" i="9" s="1"/>
  <c r="F42" i="9" l="1"/>
  <c r="H41" i="9"/>
  <c r="G41" i="9" s="1"/>
  <c r="H42" i="9" l="1"/>
  <c r="G42" i="9" s="1"/>
  <c r="F43" i="9"/>
  <c r="F44" i="9" l="1"/>
  <c r="H43" i="9"/>
  <c r="G43" i="9" s="1"/>
  <c r="F45" i="9" l="1"/>
  <c r="H44" i="9"/>
  <c r="G44" i="9" s="1"/>
  <c r="H45" i="9" l="1"/>
  <c r="G45" i="9" s="1"/>
  <c r="F46" i="9"/>
  <c r="F47" i="9" l="1"/>
  <c r="H46" i="9"/>
  <c r="G46" i="9" s="1"/>
  <c r="F48" i="9" l="1"/>
  <c r="H47" i="9"/>
  <c r="G47" i="9" s="1"/>
  <c r="H48" i="9" l="1"/>
  <c r="G48" i="9" s="1"/>
  <c r="F49" i="9"/>
  <c r="F50" i="9" l="1"/>
  <c r="H49" i="9"/>
  <c r="G49" i="9" s="1"/>
  <c r="H50" i="9" l="1"/>
  <c r="G50" i="9" s="1"/>
  <c r="F51" i="9"/>
  <c r="F52" i="9" l="1"/>
  <c r="H51" i="9"/>
  <c r="G51" i="9" s="1"/>
  <c r="F53" i="9" l="1"/>
  <c r="H52" i="9"/>
  <c r="G52" i="9" s="1"/>
  <c r="H53" i="9" l="1"/>
  <c r="G53" i="9" s="1"/>
  <c r="F54" i="9"/>
  <c r="F55" i="9" l="1"/>
  <c r="H54" i="9"/>
  <c r="G54" i="9" s="1"/>
  <c r="H55" i="9" l="1"/>
  <c r="G55" i="9" s="1"/>
  <c r="F56" i="9"/>
  <c r="F57" i="9" l="1"/>
  <c r="H56" i="9"/>
  <c r="G56" i="9" s="1"/>
  <c r="H57" i="9" l="1"/>
  <c r="G57" i="9" s="1"/>
  <c r="F58" i="9"/>
  <c r="H58" i="9" l="1"/>
  <c r="G58" i="9" s="1"/>
  <c r="F59" i="9"/>
  <c r="F60" i="9" l="1"/>
  <c r="H59" i="9"/>
  <c r="G59" i="9" s="1"/>
  <c r="F61" i="9" l="1"/>
  <c r="H60" i="9"/>
  <c r="G60" i="9" s="1"/>
  <c r="H61" i="9" l="1"/>
  <c r="G61" i="9" s="1"/>
  <c r="F62" i="9"/>
  <c r="F63" i="9" l="1"/>
  <c r="H62" i="9"/>
  <c r="G62" i="9" s="1"/>
  <c r="F64" i="9" l="1"/>
  <c r="H64" i="9" s="1"/>
  <c r="G64" i="9" s="1"/>
  <c r="H63" i="9"/>
  <c r="G63" i="9" s="1"/>
</calcChain>
</file>

<file path=xl/sharedStrings.xml><?xml version="1.0" encoding="utf-8"?>
<sst xmlns="http://schemas.openxmlformats.org/spreadsheetml/2006/main" count="479" uniqueCount="462">
  <si>
    <t>What Are The Most Spoken Languages In The World? - WorldAtlas</t>
  </si>
  <si>
    <t>10 Most Spoken Language in World</t>
  </si>
  <si>
    <t>Based upon concept of Native Speakers</t>
  </si>
  <si>
    <t>Chinese</t>
  </si>
  <si>
    <t>Spanish</t>
  </si>
  <si>
    <t>English</t>
  </si>
  <si>
    <t>Hindi</t>
  </si>
  <si>
    <t>Arabic</t>
  </si>
  <si>
    <t>Bengali</t>
  </si>
  <si>
    <t>Portuguese</t>
  </si>
  <si>
    <t>Russian</t>
  </si>
  <si>
    <t>Lahnda</t>
  </si>
  <si>
    <t>Total</t>
  </si>
  <si>
    <t>What would be good way to show these numbers graphically?</t>
  </si>
  <si>
    <t>Frequency (millions)</t>
  </si>
  <si>
    <t>Survey of Students' Cost to go to College (Total Expense = Tuition, Books, Room, Food, Entertainment, ETC.)</t>
  </si>
  <si>
    <t>Student #</t>
  </si>
  <si>
    <t>Total Cost</t>
  </si>
  <si>
    <t>Number of Students</t>
  </si>
  <si>
    <t>2014-0101</t>
  </si>
  <si>
    <t>Maximum Costs</t>
  </si>
  <si>
    <t>2014-0102</t>
  </si>
  <si>
    <t>Minimum Costs</t>
  </si>
  <si>
    <t>2014-0103</t>
  </si>
  <si>
    <t>Range</t>
  </si>
  <si>
    <t>2014-0104</t>
  </si>
  <si>
    <t>2014-0105</t>
  </si>
  <si>
    <t>"2 to the K rule" - # interval</t>
  </si>
  <si>
    <t>2014-0106</t>
  </si>
  <si>
    <t>2014-0107</t>
  </si>
  <si>
    <t>2014-0108</t>
  </si>
  <si>
    <t>2014-0109</t>
  </si>
  <si>
    <t>2014-0110</t>
  </si>
  <si>
    <t>2014-0111</t>
  </si>
  <si>
    <t>2014-0112</t>
  </si>
  <si>
    <t>2014-0113</t>
  </si>
  <si>
    <t>2014-0114</t>
  </si>
  <si>
    <t>2014-0115</t>
  </si>
  <si>
    <t>2014-0116</t>
  </si>
  <si>
    <t>2014-0117</t>
  </si>
  <si>
    <t>2014-0118</t>
  </si>
  <si>
    <t>2014-0119</t>
  </si>
  <si>
    <t>2014-0120</t>
  </si>
  <si>
    <t>2014-0121</t>
  </si>
  <si>
    <t>2014-0122</t>
  </si>
  <si>
    <t xml:space="preserve">You can use the CONCATENATE Excel function to </t>
  </si>
  <si>
    <t>2014-0123</t>
  </si>
  <si>
    <t>combine text cells and/or numerical cells together.</t>
  </si>
  <si>
    <t>2014-0124</t>
  </si>
  <si>
    <t>=CONCATENATE(D15/1000,"k up to ",F15/1000,"k")</t>
  </si>
  <si>
    <t>2014-0125</t>
  </si>
  <si>
    <t>2014-0126</t>
  </si>
  <si>
    <t>Expense Class</t>
  </si>
  <si>
    <t>2014-0127</t>
  </si>
  <si>
    <t>2014-0128</t>
  </si>
  <si>
    <t>2014-0129</t>
  </si>
  <si>
    <t>2014-0130</t>
  </si>
  <si>
    <t>2014-0131</t>
  </si>
  <si>
    <t>2014-0132</t>
  </si>
  <si>
    <t>2014-0133</t>
  </si>
  <si>
    <t>2014-0134</t>
  </si>
  <si>
    <t>2014-0135</t>
  </si>
  <si>
    <t>2014-0136</t>
  </si>
  <si>
    <t>2014-0137</t>
  </si>
  <si>
    <t>2014-0138</t>
  </si>
  <si>
    <t>2014-0139</t>
  </si>
  <si>
    <t>2014-0140</t>
  </si>
  <si>
    <t>2014-0141</t>
  </si>
  <si>
    <t>2014-0142</t>
  </si>
  <si>
    <t>2014-0143</t>
  </si>
  <si>
    <t>2014-0144</t>
  </si>
  <si>
    <t>2014-0145</t>
  </si>
  <si>
    <t>2014-0146</t>
  </si>
  <si>
    <t>2014-0147</t>
  </si>
  <si>
    <t>2014-0148</t>
  </si>
  <si>
    <t>2014-0149</t>
  </si>
  <si>
    <t>2014-0150</t>
  </si>
  <si>
    <t>2014-0151</t>
  </si>
  <si>
    <t>2014-0152</t>
  </si>
  <si>
    <t>2014-0153</t>
  </si>
  <si>
    <t>2014-0154</t>
  </si>
  <si>
    <t>2014-0155</t>
  </si>
  <si>
    <t>2014-0156</t>
  </si>
  <si>
    <t>2014-0157</t>
  </si>
  <si>
    <t>2014-0158</t>
  </si>
  <si>
    <t>2014-0159</t>
  </si>
  <si>
    <t>2014-0160</t>
  </si>
  <si>
    <t>2014-0161</t>
  </si>
  <si>
    <t>2014-0162</t>
  </si>
  <si>
    <t>2014-0163</t>
  </si>
  <si>
    <t>2014-0164</t>
  </si>
  <si>
    <t>2014-0165</t>
  </si>
  <si>
    <t>2014-0166</t>
  </si>
  <si>
    <t>2014-0167</t>
  </si>
  <si>
    <t>2014-0168</t>
  </si>
  <si>
    <t>2014-0169</t>
  </si>
  <si>
    <t>2014-0170</t>
  </si>
  <si>
    <t>2014-0171</t>
  </si>
  <si>
    <t>2014-0172</t>
  </si>
  <si>
    <t>2014-0173</t>
  </si>
  <si>
    <t>2014-0174</t>
  </si>
  <si>
    <t>2014-0175</t>
  </si>
  <si>
    <t>2014-0176</t>
  </si>
  <si>
    <t>2014-0177</t>
  </si>
  <si>
    <t>2014-0178</t>
  </si>
  <si>
    <t>2014-0179</t>
  </si>
  <si>
    <t>2014-0180</t>
  </si>
  <si>
    <t>2014-0181</t>
  </si>
  <si>
    <t>2014-0182</t>
  </si>
  <si>
    <t>2014-0183</t>
  </si>
  <si>
    <t>2014-0184</t>
  </si>
  <si>
    <t>2014-0185</t>
  </si>
  <si>
    <t>2014-0186</t>
  </si>
  <si>
    <t>2014-0187</t>
  </si>
  <si>
    <t>2014-0188</t>
  </si>
  <si>
    <t>2014-0189</t>
  </si>
  <si>
    <t>2014-0190</t>
  </si>
  <si>
    <t>2014-0191</t>
  </si>
  <si>
    <t>2014-0192</t>
  </si>
  <si>
    <t>2014-0193</t>
  </si>
  <si>
    <t>2014-0194</t>
  </si>
  <si>
    <t>2014-0195</t>
  </si>
  <si>
    <t>2014-0196</t>
  </si>
  <si>
    <t>2014-0197</t>
  </si>
  <si>
    <t>2014-0198</t>
  </si>
  <si>
    <t>2014-0199</t>
  </si>
  <si>
    <t>2014-0200</t>
  </si>
  <si>
    <t>2014-0201</t>
  </si>
  <si>
    <t>2014-0202</t>
  </si>
  <si>
    <t>2014-0203</t>
  </si>
  <si>
    <t>2014-0204</t>
  </si>
  <si>
    <t>2014-0205</t>
  </si>
  <si>
    <t>2014-0206</t>
  </si>
  <si>
    <t>2014-0207</t>
  </si>
  <si>
    <t>2014-0208</t>
  </si>
  <si>
    <t>2014-0209</t>
  </si>
  <si>
    <t>2014-0210</t>
  </si>
  <si>
    <t>2014-0211</t>
  </si>
  <si>
    <t>2014-0212</t>
  </si>
  <si>
    <t>2014-0213</t>
  </si>
  <si>
    <t>2014-0214</t>
  </si>
  <si>
    <t>2014-0215</t>
  </si>
  <si>
    <t>2014-0216</t>
  </si>
  <si>
    <t>2014-0217</t>
  </si>
  <si>
    <t>2014-0218</t>
  </si>
  <si>
    <t>2014-0219</t>
  </si>
  <si>
    <t>2014-0220</t>
  </si>
  <si>
    <t>2014-0221</t>
  </si>
  <si>
    <t>2014-0222</t>
  </si>
  <si>
    <t>2014-0223</t>
  </si>
  <si>
    <t>2014-0224</t>
  </si>
  <si>
    <t>2014-0225</t>
  </si>
  <si>
    <t>2014-0226</t>
  </si>
  <si>
    <t>Module 2</t>
  </si>
  <si>
    <r>
      <rPr>
        <b/>
        <sz val="18"/>
        <color theme="1"/>
        <rFont val="Calibri"/>
        <family val="2"/>
        <scheme val="minor"/>
      </rPr>
      <t>Module 2</t>
    </r>
    <r>
      <rPr>
        <sz val="18"/>
        <color theme="1"/>
        <rFont val="Calibri"/>
        <family val="2"/>
        <scheme val="minor"/>
      </rPr>
      <t xml:space="preserve"> --Survey of Students' Cost to go to College (Total Expense = Tuition, Books, Room, Food, Entertainment, ETC.)</t>
    </r>
  </si>
  <si>
    <t>The expression above created the Expense Category descriptions below</t>
  </si>
  <si>
    <t>Japanese</t>
  </si>
  <si>
    <t>Class  Width (width of interval)</t>
  </si>
  <si>
    <t>BUILD A FREQUENCY DISTRIBUTION</t>
  </si>
  <si>
    <t>GRAPHICALLY SHOW</t>
  </si>
  <si>
    <t>(Put minimum value here)</t>
  </si>
  <si>
    <t>COST OF ATTENDING 4YR COLLEGE/UNIVERSITY</t>
  </si>
  <si>
    <t>Module 3</t>
  </si>
  <si>
    <t xml:space="preserve">Historical Oil Production in Millions of Barrels for counties in Oklahoma, and NW Texas  (totally fictitious data) </t>
  </si>
  <si>
    <t>County Designation</t>
  </si>
  <si>
    <t>MMBBL Production</t>
  </si>
  <si>
    <t>OK - 001</t>
  </si>
  <si>
    <t>1. Number of counties  =</t>
  </si>
  <si>
    <t>OK - 002</t>
  </si>
  <si>
    <t>2. Maximum Production =</t>
  </si>
  <si>
    <t>OK - 003</t>
  </si>
  <si>
    <t>3. Minimum Production =</t>
  </si>
  <si>
    <t>OK - 004</t>
  </si>
  <si>
    <t>5. Range of Production =</t>
  </si>
  <si>
    <t>OK - 005</t>
  </si>
  <si>
    <t>6. Mean  =</t>
  </si>
  <si>
    <t>Is this meaningful?</t>
  </si>
  <si>
    <t>OK - 006</t>
  </si>
  <si>
    <t>7. Median =</t>
  </si>
  <si>
    <t>OK - 007</t>
  </si>
  <si>
    <t>9. Mode =</t>
  </si>
  <si>
    <t>OK - 008</t>
  </si>
  <si>
    <t>OK - 009</t>
  </si>
  <si>
    <t>10. The top 10% of the counties produced over ______________ level of oil.</t>
  </si>
  <si>
    <t>OK - 010</t>
  </si>
  <si>
    <t>OK - 011</t>
  </si>
  <si>
    <t>OK - 012</t>
  </si>
  <si>
    <t xml:space="preserve"> </t>
  </si>
  <si>
    <t>OK - 013</t>
  </si>
  <si>
    <t>11.  What is the shape of this distribution?</t>
  </si>
  <si>
    <t>OK - 014</t>
  </si>
  <si>
    <t>OK - 015</t>
  </si>
  <si>
    <t>OK - 016</t>
  </si>
  <si>
    <t>12.  Number of suggested Intervals using the 2 to the k rule=</t>
  </si>
  <si>
    <t>OK - 017</t>
  </si>
  <si>
    <t>OK - 018</t>
  </si>
  <si>
    <t>OK - 019</t>
  </si>
  <si>
    <t>13.  Class Width =</t>
  </si>
  <si>
    <t>OK - 020</t>
  </si>
  <si>
    <t>OK - 021</t>
  </si>
  <si>
    <t>OK - 022</t>
  </si>
  <si>
    <t>OK - 023</t>
  </si>
  <si>
    <t>14. a.  Build a Frequency Table, Cumulative Frequency Table and a Relative Frequency Table.</t>
  </si>
  <si>
    <t>OK - 024</t>
  </si>
  <si>
    <t>OK - 025</t>
  </si>
  <si>
    <t>OK - 026</t>
  </si>
  <si>
    <t>OK - 027</t>
  </si>
  <si>
    <t>14. b.  Graph the tables</t>
  </si>
  <si>
    <t>OK - 028</t>
  </si>
  <si>
    <t>OK - 029</t>
  </si>
  <si>
    <t>OK - 030</t>
  </si>
  <si>
    <t>OK - 031</t>
  </si>
  <si>
    <t>OK - 032</t>
  </si>
  <si>
    <t>OK - 033</t>
  </si>
  <si>
    <t>OK - 034</t>
  </si>
  <si>
    <t>OK - 035</t>
  </si>
  <si>
    <t>OK - 036</t>
  </si>
  <si>
    <t>OK - 037</t>
  </si>
  <si>
    <t>OK - 038</t>
  </si>
  <si>
    <t>14. c.  Calculate the Mid Points and build a frequency polygon</t>
  </si>
  <si>
    <t>OK - 039</t>
  </si>
  <si>
    <t>OK - 040</t>
  </si>
  <si>
    <t>OK - 041</t>
  </si>
  <si>
    <t>OK - 042</t>
  </si>
  <si>
    <t>OK - 043</t>
  </si>
  <si>
    <t>OK - 044</t>
  </si>
  <si>
    <t>OK - 045</t>
  </si>
  <si>
    <t>OK - 046</t>
  </si>
  <si>
    <t>OK - 047</t>
  </si>
  <si>
    <t>OK - 048</t>
  </si>
  <si>
    <t>OK - 049</t>
  </si>
  <si>
    <t>OK - 050</t>
  </si>
  <si>
    <t>OK - 051</t>
  </si>
  <si>
    <t>OK - 052</t>
  </si>
  <si>
    <t>OK - 053</t>
  </si>
  <si>
    <t>OK - 054</t>
  </si>
  <si>
    <t>OK - 055</t>
  </si>
  <si>
    <t>OK - 056</t>
  </si>
  <si>
    <t>OK - 057</t>
  </si>
  <si>
    <t>OK - 058</t>
  </si>
  <si>
    <t>OK - 059</t>
  </si>
  <si>
    <t>OK - 060</t>
  </si>
  <si>
    <t>OK - 061</t>
  </si>
  <si>
    <t>OK - 062</t>
  </si>
  <si>
    <t>OK - 063</t>
  </si>
  <si>
    <t>OK - 064</t>
  </si>
  <si>
    <t>OK - 065</t>
  </si>
  <si>
    <t>OK - 066</t>
  </si>
  <si>
    <t>OK - 067</t>
  </si>
  <si>
    <t>OK - 068</t>
  </si>
  <si>
    <t>OK - 069</t>
  </si>
  <si>
    <t>OK - 070</t>
  </si>
  <si>
    <t>OK - 071</t>
  </si>
  <si>
    <t>OK - 072</t>
  </si>
  <si>
    <t>OK - 073</t>
  </si>
  <si>
    <t>OK - 074</t>
  </si>
  <si>
    <t>OK - 075</t>
  </si>
  <si>
    <t>OK - 076</t>
  </si>
  <si>
    <t>OK - 077</t>
  </si>
  <si>
    <t>TX - 001</t>
  </si>
  <si>
    <t>TX - 002</t>
  </si>
  <si>
    <t>TX - 003</t>
  </si>
  <si>
    <t>TX - 004</t>
  </si>
  <si>
    <t>TX - 005</t>
  </si>
  <si>
    <t>TX - 006</t>
  </si>
  <si>
    <t>TX - 007</t>
  </si>
  <si>
    <t>TX - 008</t>
  </si>
  <si>
    <t>TX - 009</t>
  </si>
  <si>
    <t>TX - 010</t>
  </si>
  <si>
    <t>TX - 011</t>
  </si>
  <si>
    <t>TX - 012</t>
  </si>
  <si>
    <t>TX - 013</t>
  </si>
  <si>
    <t>TX - 014</t>
  </si>
  <si>
    <t>TX - 015</t>
  </si>
  <si>
    <t>TX - 016</t>
  </si>
  <si>
    <t>TX - 017</t>
  </si>
  <si>
    <t>TX - 018</t>
  </si>
  <si>
    <t>TX - 019</t>
  </si>
  <si>
    <t>TX - 020</t>
  </si>
  <si>
    <t>TX - 021</t>
  </si>
  <si>
    <t>TX - 022</t>
  </si>
  <si>
    <t>TX - 023</t>
  </si>
  <si>
    <t>TX - 024</t>
  </si>
  <si>
    <t>TX - 025</t>
  </si>
  <si>
    <t>TX - 026</t>
  </si>
  <si>
    <t>TX - 027</t>
  </si>
  <si>
    <t>TX - 028</t>
  </si>
  <si>
    <t>TX - 029</t>
  </si>
  <si>
    <t>TX - 030</t>
  </si>
  <si>
    <t>TX - 031</t>
  </si>
  <si>
    <t>TX - 032</t>
  </si>
  <si>
    <t>TX - 033</t>
  </si>
  <si>
    <t>TX - 034</t>
  </si>
  <si>
    <t>TX - 035</t>
  </si>
  <si>
    <t>TX - 036</t>
  </si>
  <si>
    <t>TX - 037</t>
  </si>
  <si>
    <t>TX - 038</t>
  </si>
  <si>
    <t>TX - 039</t>
  </si>
  <si>
    <t>TX - 040</t>
  </si>
  <si>
    <t>TX - 041</t>
  </si>
  <si>
    <t>TX - 042</t>
  </si>
  <si>
    <t>TX - 043</t>
  </si>
  <si>
    <t>TX - 044</t>
  </si>
  <si>
    <t>TX - 045</t>
  </si>
  <si>
    <t>TX - 046</t>
  </si>
  <si>
    <t>TX - 047</t>
  </si>
  <si>
    <t>TX - 048</t>
  </si>
  <si>
    <t>TX - 049</t>
  </si>
  <si>
    <t>Module 4</t>
  </si>
  <si>
    <r>
      <t>Three years ago, the concentration of SO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in the atmosphere across a southwest state measured 120 parts per billion (ppb)</t>
    </r>
  </si>
  <si>
    <r>
      <t>Since then, policies were put in place policies to reduce SO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emissions.</t>
    </r>
  </si>
  <si>
    <t>At a 95% confidence level have the new policies worked?</t>
  </si>
  <si>
    <r>
      <t>Previous study found that SO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ppb =</t>
    </r>
  </si>
  <si>
    <t>Answer</t>
  </si>
  <si>
    <t>ppb</t>
  </si>
  <si>
    <t xml:space="preserve"> (round to 2 decimal points)</t>
  </si>
  <si>
    <t>Sample Size</t>
  </si>
  <si>
    <t>Mean</t>
  </si>
  <si>
    <t>Standard Deviation</t>
  </si>
  <si>
    <t>Low Value</t>
  </si>
  <si>
    <t>High Value</t>
  </si>
  <si>
    <t>Module 5</t>
  </si>
  <si>
    <t>Funeral flower count</t>
  </si>
  <si>
    <t>Funeral Number</t>
  </si>
  <si>
    <t>Persons in Attendance</t>
  </si>
  <si>
    <t>Flower Count</t>
  </si>
  <si>
    <t>Age of Deceased</t>
  </si>
  <si>
    <t>Org. Involvement or Com Leader</t>
  </si>
  <si>
    <t># 001</t>
  </si>
  <si>
    <t># 002</t>
  </si>
  <si>
    <t># 003</t>
  </si>
  <si>
    <t># 004</t>
  </si>
  <si>
    <t># 005</t>
  </si>
  <si>
    <t># 006</t>
  </si>
  <si>
    <t># 007</t>
  </si>
  <si>
    <t># 008</t>
  </si>
  <si>
    <t># 009</t>
  </si>
  <si>
    <t># 010</t>
  </si>
  <si>
    <t># 011</t>
  </si>
  <si>
    <t># 012</t>
  </si>
  <si>
    <t># 013</t>
  </si>
  <si>
    <t># 014</t>
  </si>
  <si>
    <t># 015</t>
  </si>
  <si>
    <t># 016</t>
  </si>
  <si>
    <t># 017</t>
  </si>
  <si>
    <t># 018</t>
  </si>
  <si>
    <t># 019</t>
  </si>
  <si>
    <t># 020</t>
  </si>
  <si>
    <t># 021</t>
  </si>
  <si>
    <t># 022</t>
  </si>
  <si>
    <t># 023</t>
  </si>
  <si>
    <t># 024</t>
  </si>
  <si>
    <t># 025</t>
  </si>
  <si>
    <t># 026</t>
  </si>
  <si>
    <t># 027</t>
  </si>
  <si>
    <t># 028</t>
  </si>
  <si>
    <t># 029</t>
  </si>
  <si>
    <t># 030</t>
  </si>
  <si>
    <t># 031</t>
  </si>
  <si>
    <t># 032</t>
  </si>
  <si>
    <t># 033</t>
  </si>
  <si>
    <t># 034</t>
  </si>
  <si>
    <t># 035</t>
  </si>
  <si>
    <t># 036</t>
  </si>
  <si>
    <t># 037</t>
  </si>
  <si>
    <t># 038</t>
  </si>
  <si>
    <t># 039</t>
  </si>
  <si>
    <t># 040</t>
  </si>
  <si>
    <t># 041</t>
  </si>
  <si>
    <t># 042</t>
  </si>
  <si>
    <t># 043</t>
  </si>
  <si>
    <t># 044</t>
  </si>
  <si>
    <t># 045</t>
  </si>
  <si>
    <t># 046</t>
  </si>
  <si>
    <t># 047</t>
  </si>
  <si>
    <t># 048</t>
  </si>
  <si>
    <t># 049</t>
  </si>
  <si>
    <t># 050</t>
  </si>
  <si>
    <t># 051</t>
  </si>
  <si>
    <t># 052</t>
  </si>
  <si>
    <t># 053</t>
  </si>
  <si>
    <t># 054</t>
  </si>
  <si>
    <t># 055</t>
  </si>
  <si>
    <t># 056</t>
  </si>
  <si>
    <t># 057</t>
  </si>
  <si>
    <t># 058</t>
  </si>
  <si>
    <t># 059</t>
  </si>
  <si>
    <t># 060</t>
  </si>
  <si>
    <t># 061</t>
  </si>
  <si>
    <t># 062</t>
  </si>
  <si>
    <t># 063</t>
  </si>
  <si>
    <t># 064</t>
  </si>
  <si>
    <t># 065</t>
  </si>
  <si>
    <t># 066</t>
  </si>
  <si>
    <t># 067</t>
  </si>
  <si>
    <t># 068</t>
  </si>
  <si>
    <t># 069</t>
  </si>
  <si>
    <t># 070</t>
  </si>
  <si>
    <t># 071</t>
  </si>
  <si>
    <t># 072</t>
  </si>
  <si>
    <t># 073</t>
  </si>
  <si>
    <t># 074</t>
  </si>
  <si>
    <t># 075</t>
  </si>
  <si>
    <t>Module 6</t>
  </si>
  <si>
    <t>DATE</t>
  </si>
  <si>
    <t>TPCP  (tenths of mm)</t>
  </si>
  <si>
    <t>mm/inch</t>
  </si>
  <si>
    <t>Inches of Precip</t>
  </si>
  <si>
    <t>LN(Inches)</t>
  </si>
  <si>
    <t>Class</t>
  </si>
  <si>
    <t xml:space="preserve"> Frequency</t>
  </si>
  <si>
    <t>Cumulative Inches</t>
  </si>
  <si>
    <t>Mean of Precip</t>
  </si>
  <si>
    <t>Mean of Ln(x)</t>
  </si>
  <si>
    <t>Stand Dev of Precip</t>
  </si>
  <si>
    <t>Stand Dev of Ln(x)</t>
  </si>
  <si>
    <t>Count</t>
  </si>
  <si>
    <t>Max</t>
  </si>
  <si>
    <t>Min</t>
  </si>
  <si>
    <r>
      <t>What is the Probability of getting more than</t>
    </r>
    <r>
      <rPr>
        <b/>
        <sz val="14"/>
        <color rgb="FFFF0000"/>
        <rFont val="Calibri"/>
        <family val="2"/>
        <scheme val="minor"/>
      </rPr>
      <t xml:space="preserve"> 4 Inches</t>
    </r>
    <r>
      <rPr>
        <sz val="14"/>
        <color theme="1"/>
        <rFont val="Calibri"/>
        <family val="2"/>
        <scheme val="minor"/>
      </rPr>
      <t xml:space="preserve"> in a month in Springfield?</t>
    </r>
  </si>
  <si>
    <t xml:space="preserve">X = </t>
  </si>
  <si>
    <t>Lognormal Prob =</t>
  </si>
  <si>
    <t>=P(X&lt;4)</t>
  </si>
  <si>
    <t>P(Inches &gt; X) =</t>
  </si>
  <si>
    <t>=1-P(X&lt;4)</t>
  </si>
  <si>
    <t>OPTIONAL:</t>
  </si>
  <si>
    <t>Normal Distribution</t>
  </si>
  <si>
    <r>
      <t>z=(x-</t>
    </r>
    <r>
      <rPr>
        <sz val="14"/>
        <color theme="1"/>
        <rFont val="Calibri"/>
        <family val="2"/>
      </rPr>
      <t>µ)/</t>
    </r>
    <r>
      <rPr>
        <sz val="14"/>
        <color theme="1"/>
        <rFont val="Cambria"/>
        <family val="1"/>
      </rPr>
      <t>σ</t>
    </r>
  </si>
  <si>
    <r>
      <t>Lognormal Distribution   z</t>
    </r>
    <r>
      <rPr>
        <vertAlign val="subscript"/>
        <sz val="14"/>
        <color theme="1"/>
        <rFont val="Calibri"/>
        <family val="2"/>
        <scheme val="minor"/>
      </rPr>
      <t>LN(X)</t>
    </r>
    <r>
      <rPr>
        <sz val="14"/>
        <color theme="1"/>
        <rFont val="Calibri"/>
        <family val="2"/>
        <scheme val="minor"/>
      </rPr>
      <t>=(LN(x)-µ</t>
    </r>
    <r>
      <rPr>
        <vertAlign val="subscript"/>
        <sz val="14"/>
        <color theme="1"/>
        <rFont val="Calibri"/>
        <family val="2"/>
        <scheme val="minor"/>
      </rPr>
      <t>LN(X)</t>
    </r>
    <r>
      <rPr>
        <sz val="14"/>
        <color theme="1"/>
        <rFont val="Calibri"/>
        <family val="2"/>
        <scheme val="minor"/>
      </rPr>
      <t>)/σ</t>
    </r>
    <r>
      <rPr>
        <vertAlign val="subscript"/>
        <sz val="14"/>
        <color theme="1"/>
        <rFont val="Calibri"/>
        <family val="2"/>
        <scheme val="minor"/>
      </rPr>
      <t>LN(X)</t>
    </r>
  </si>
  <si>
    <t>thus z =</t>
  </si>
  <si>
    <t>So if we calculate z value we would us the function  =NORM.S.DIST(z,cumulative)</t>
  </si>
  <si>
    <t>This would give us the Probability that the value is less than X.</t>
  </si>
  <si>
    <t>Normal distrib =</t>
  </si>
  <si>
    <t>P(x&lt;4) =</t>
  </si>
  <si>
    <t>P(X&gt;4) =</t>
  </si>
  <si>
    <t xml:space="preserve">1 - P(X&lt;4) </t>
  </si>
  <si>
    <t>From Module 2, 3 &amp; 4</t>
  </si>
  <si>
    <t>Consumer home repair servce calls</t>
  </si>
  <si>
    <t>The following data set represents a randon sample of billing for service costs by Wilson's Appliance Repair over the past year.</t>
  </si>
  <si>
    <t>What does this distribution of data look like?</t>
  </si>
  <si>
    <t>Is it positively skewed or negatively shewed</t>
  </si>
  <si>
    <t>Skewness</t>
  </si>
  <si>
    <t>2 to K rule</t>
  </si>
  <si>
    <t>Number of Intervals</t>
  </si>
  <si>
    <t>Width of interval</t>
  </si>
  <si>
    <t>Frequency Distribution:</t>
  </si>
  <si>
    <r>
      <t>(</t>
    </r>
    <r>
      <rPr>
        <b/>
        <sz val="14"/>
        <color theme="1"/>
        <rFont val="Symbol"/>
        <family val="1"/>
        <charset val="2"/>
      </rPr>
      <t>`</t>
    </r>
    <r>
      <rPr>
        <b/>
        <sz val="14"/>
        <color theme="1"/>
        <rFont val="Calibri"/>
        <family val="2"/>
        <scheme val="minor"/>
      </rPr>
      <t>X)</t>
    </r>
  </si>
  <si>
    <t>Median</t>
  </si>
  <si>
    <t>Standard Dev. (s)</t>
  </si>
  <si>
    <t>Alpha</t>
  </si>
  <si>
    <r>
      <rPr>
        <b/>
        <sz val="14"/>
        <color theme="1"/>
        <rFont val="Symbol"/>
        <family val="1"/>
        <charset val="2"/>
      </rPr>
      <t>a</t>
    </r>
    <r>
      <rPr>
        <b/>
        <sz val="14"/>
        <color theme="1"/>
        <rFont val="Calibri"/>
        <family val="2"/>
      </rPr>
      <t>=</t>
    </r>
  </si>
  <si>
    <t>Low</t>
  </si>
  <si>
    <r>
      <rPr>
        <b/>
        <sz val="14"/>
        <color theme="1"/>
        <rFont val="Symbol"/>
        <family val="1"/>
        <charset val="2"/>
      </rPr>
      <t>`</t>
    </r>
    <r>
      <rPr>
        <b/>
        <sz val="14"/>
        <color theme="1"/>
        <rFont val="Calibri"/>
        <family val="2"/>
        <scheme val="minor"/>
      </rPr>
      <t>X</t>
    </r>
  </si>
  <si>
    <t>High</t>
  </si>
  <si>
    <r>
      <t>Confidence Level (</t>
    </r>
    <r>
      <rPr>
        <b/>
        <sz val="14"/>
        <color theme="1"/>
        <rFont val="Symbol"/>
        <family val="1"/>
        <charset val="2"/>
      </rPr>
      <t>a</t>
    </r>
    <r>
      <rPr>
        <b/>
        <sz val="14"/>
        <color theme="1"/>
        <rFont val="Calibri"/>
        <family val="2"/>
      </rPr>
      <t>) at 97%</t>
    </r>
  </si>
  <si>
    <t>Confidence Interval</t>
  </si>
  <si>
    <t>Could an individual expect the repair cost to be equal to $250 at a 97% confidence level?</t>
  </si>
  <si>
    <t>Why or why not?</t>
  </si>
  <si>
    <t>While not in the material we covered, answer the following question.</t>
  </si>
  <si>
    <t>What is the probability that the  bill could be above $350?</t>
  </si>
  <si>
    <r>
      <t xml:space="preserve">20% of the service calls are </t>
    </r>
    <r>
      <rPr>
        <b/>
        <u/>
        <sz val="14"/>
        <color theme="1"/>
        <rFont val="Calibri"/>
        <family val="2"/>
        <scheme val="minor"/>
      </rPr>
      <t>above</t>
    </r>
    <r>
      <rPr>
        <sz val="14"/>
        <color theme="1"/>
        <rFont val="Calibri"/>
        <family val="2"/>
        <scheme val="minor"/>
      </rPr>
      <t xml:space="preserve"> what value?</t>
    </r>
  </si>
  <si>
    <r>
      <t xml:space="preserve">20% of the service calls are </t>
    </r>
    <r>
      <rPr>
        <b/>
        <u/>
        <sz val="14"/>
        <color theme="1"/>
        <rFont val="Calibri"/>
        <family val="2"/>
        <scheme val="minor"/>
      </rPr>
      <t xml:space="preserve">below </t>
    </r>
    <r>
      <rPr>
        <sz val="14"/>
        <color theme="1"/>
        <rFont val="Calibri"/>
        <family val="2"/>
        <scheme val="minor"/>
      </rPr>
      <t>what value?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</si>
</sst>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_(* #,##0.0_);_(* \(#,##0.0\);_(* &quot;-&quot;??_);_(@_)"/>
    <numFmt numFmtId="168" formatCode="m/d/yyyy;@"/>
    <numFmt numFmtId="169" formatCode="0.000"/>
    <numFmt numFmtId="170" formatCode="0.0000"/>
    <numFmt numFmtId="171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64D"/>
      <name val="Arial"/>
      <family val="2"/>
    </font>
    <font>
      <vertAlign val="subscript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164" fontId="3" fillId="0" borderId="0" xfId="1" applyNumberFormat="1" applyFont="1" applyAlignment="1"/>
    <xf numFmtId="164" fontId="3" fillId="0" borderId="0" xfId="1" applyNumberFormat="1" applyFont="1"/>
    <xf numFmtId="164" fontId="3" fillId="0" borderId="1" xfId="1" applyNumberFormat="1" applyFont="1" applyBorder="1"/>
    <xf numFmtId="0" fontId="4" fillId="0" borderId="0" xfId="0" applyFont="1"/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2" fontId="0" fillId="0" borderId="0" xfId="0" quotePrefix="1" applyNumberFormat="1"/>
    <xf numFmtId="164" fontId="0" fillId="0" borderId="0" xfId="1" quotePrefix="1" applyNumberFormat="1" applyFont="1"/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0" xfId="0" applyNumberFormat="1"/>
    <xf numFmtId="0" fontId="5" fillId="0" borderId="0" xfId="0" applyFont="1"/>
    <xf numFmtId="43" fontId="5" fillId="0" borderId="0" xfId="1" quotePrefix="1" applyFont="1"/>
    <xf numFmtId="0" fontId="0" fillId="0" borderId="5" xfId="0" applyBorder="1"/>
    <xf numFmtId="0" fontId="8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165" fontId="0" fillId="3" borderId="0" xfId="0" applyNumberFormat="1" applyFill="1"/>
    <xf numFmtId="0" fontId="0" fillId="3" borderId="0" xfId="0" applyFill="1"/>
    <xf numFmtId="43" fontId="0" fillId="0" borderId="0" xfId="1" applyFont="1" applyBorder="1"/>
    <xf numFmtId="0" fontId="2" fillId="0" borderId="0" xfId="0" applyFont="1" applyAlignment="1">
      <alignment horizontal="center"/>
    </xf>
    <xf numFmtId="0" fontId="2" fillId="0" borderId="0" xfId="0" quotePrefix="1" applyFont="1"/>
    <xf numFmtId="0" fontId="9" fillId="0" borderId="0" xfId="0" applyFont="1"/>
    <xf numFmtId="0" fontId="10" fillId="0" borderId="0" xfId="0" applyFont="1" applyAlignment="1">
      <alignment wrapText="1" readingOrder="1"/>
    </xf>
    <xf numFmtId="0" fontId="9" fillId="0" borderId="0" xfId="0" applyFont="1" applyAlignment="1">
      <alignment wrapText="1"/>
    </xf>
    <xf numFmtId="167" fontId="8" fillId="0" borderId="0" xfId="1" applyNumberFormat="1" applyFont="1"/>
    <xf numFmtId="167" fontId="0" fillId="0" borderId="0" xfId="0" applyNumberFormat="1"/>
    <xf numFmtId="2" fontId="8" fillId="0" borderId="0" xfId="0" quotePrefix="1" applyNumberFormat="1" applyFont="1"/>
    <xf numFmtId="166" fontId="0" fillId="0" borderId="0" xfId="2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2" borderId="8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13" fillId="0" borderId="0" xfId="0" applyFont="1" applyAlignment="1">
      <alignment horizontal="centerContinuous"/>
    </xf>
    <xf numFmtId="0" fontId="12" fillId="0" borderId="0" xfId="0" applyFont="1"/>
    <xf numFmtId="0" fontId="14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164" fontId="9" fillId="0" borderId="0" xfId="1" applyNumberFormat="1" applyFont="1" applyAlignment="1">
      <alignment horizontal="center" wrapText="1"/>
    </xf>
    <xf numFmtId="0" fontId="13" fillId="0" borderId="0" xfId="0" applyFont="1" applyAlignment="1">
      <alignment horizontal="center"/>
    </xf>
    <xf numFmtId="49" fontId="15" fillId="0" borderId="0" xfId="0" quotePrefix="1" applyNumberFormat="1" applyFont="1" applyAlignment="1">
      <alignment horizontal="right" vertical="center"/>
    </xf>
    <xf numFmtId="164" fontId="2" fillId="0" borderId="0" xfId="1" applyNumberFormat="1" applyFont="1"/>
    <xf numFmtId="0" fontId="15" fillId="0" borderId="0" xfId="0" quotePrefix="1" applyFont="1" applyAlignment="1">
      <alignment horizontal="righ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8" fontId="0" fillId="0" borderId="0" xfId="0" applyNumberFormat="1"/>
    <xf numFmtId="169" fontId="2" fillId="0" borderId="0" xfId="0" applyNumberFormat="1" applyFont="1"/>
    <xf numFmtId="169" fontId="2" fillId="0" borderId="0" xfId="0" quotePrefix="1" applyNumberFormat="1" applyFont="1"/>
    <xf numFmtId="0" fontId="9" fillId="0" borderId="0" xfId="0" applyFont="1" applyAlignment="1">
      <alignment horizontal="right"/>
    </xf>
    <xf numFmtId="0" fontId="16" fillId="0" borderId="0" xfId="0" applyFont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4" xfId="0" applyFill="1" applyBorder="1"/>
    <xf numFmtId="0" fontId="16" fillId="6" borderId="0" xfId="0" applyFont="1" applyFill="1"/>
    <xf numFmtId="0" fontId="0" fillId="6" borderId="0" xfId="0" applyFill="1"/>
    <xf numFmtId="0" fontId="0" fillId="6" borderId="12" xfId="0" applyFill="1" applyBorder="1"/>
    <xf numFmtId="0" fontId="2" fillId="6" borderId="0" xfId="0" applyFont="1" applyFill="1"/>
    <xf numFmtId="0" fontId="19" fillId="6" borderId="0" xfId="0" applyFont="1" applyFill="1"/>
    <xf numFmtId="0" fontId="19" fillId="6" borderId="12" xfId="0" applyFont="1" applyFill="1" applyBorder="1"/>
    <xf numFmtId="0" fontId="2" fillId="6" borderId="0" xfId="0" applyFont="1" applyFill="1" applyAlignment="1">
      <alignment horizontal="right"/>
    </xf>
    <xf numFmtId="170" fontId="19" fillId="6" borderId="0" xfId="0" applyNumberFormat="1" applyFont="1" applyFill="1"/>
    <xf numFmtId="0" fontId="2" fillId="6" borderId="0" xfId="0" quotePrefix="1" applyFont="1" applyFill="1"/>
    <xf numFmtId="0" fontId="2" fillId="6" borderId="12" xfId="0" applyFont="1" applyFill="1" applyBorder="1"/>
    <xf numFmtId="0" fontId="0" fillId="6" borderId="13" xfId="0" applyFill="1" applyBorder="1"/>
    <xf numFmtId="0" fontId="0" fillId="6" borderId="14" xfId="0" applyFill="1" applyBorder="1"/>
    <xf numFmtId="0" fontId="2" fillId="6" borderId="14" xfId="0" applyFont="1" applyFill="1" applyBorder="1"/>
    <xf numFmtId="0" fontId="0" fillId="6" borderId="15" xfId="0" applyFill="1" applyBorder="1"/>
    <xf numFmtId="0" fontId="9" fillId="0" borderId="0" xfId="0" applyFont="1" applyAlignment="1">
      <alignment horizontal="left"/>
    </xf>
    <xf numFmtId="2" fontId="2" fillId="0" borderId="0" xfId="0" applyNumberFormat="1" applyFont="1"/>
    <xf numFmtId="170" fontId="2" fillId="0" borderId="0" xfId="0" applyNumberFormat="1" applyFont="1"/>
    <xf numFmtId="171" fontId="2" fillId="0" borderId="0" xfId="0" applyNumberFormat="1" applyFont="1"/>
    <xf numFmtId="2" fontId="9" fillId="0" borderId="0" xfId="0" applyNumberFormat="1" applyFont="1"/>
    <xf numFmtId="0" fontId="21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indent="3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wrapText="1" readingOrder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wrapText="1" indent="3"/>
    </xf>
    <xf numFmtId="0" fontId="12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</a:t>
            </a:r>
            <a:r>
              <a:rPr lang="en-US" baseline="0"/>
              <a:t> Precipitation - Springfield</a:t>
            </a:r>
            <a:r>
              <a:rPr lang="en-US"/>
              <a:t>  </a:t>
            </a:r>
            <a:br>
              <a:rPr lang="en-US"/>
            </a:br>
            <a:r>
              <a:rPr lang="en-US"/>
              <a:t>1956 thru March, 2020 </a:t>
            </a:r>
          </a:p>
        </c:rich>
      </c:tx>
      <c:layout>
        <c:manualLayout>
          <c:xMode val="edge"/>
          <c:yMode val="edge"/>
          <c:x val="0.25443028654554811"/>
          <c:y val="2.4295007526259925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cat>
            <c:numLit>
              <c:formatCode>General</c:formatCode>
              <c:ptCount val="61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  <c:pt idx="5">
                <c:v>1.25</c:v>
              </c:pt>
              <c:pt idx="6">
                <c:v>1.5</c:v>
              </c:pt>
              <c:pt idx="7">
                <c:v>1.75</c:v>
              </c:pt>
              <c:pt idx="8">
                <c:v>2</c:v>
              </c:pt>
              <c:pt idx="9">
                <c:v>2.25</c:v>
              </c:pt>
              <c:pt idx="10">
                <c:v>2.5</c:v>
              </c:pt>
              <c:pt idx="11">
                <c:v>2.75</c:v>
              </c:pt>
              <c:pt idx="12">
                <c:v>3</c:v>
              </c:pt>
              <c:pt idx="13">
                <c:v>3.25</c:v>
              </c:pt>
              <c:pt idx="14">
                <c:v>3.5</c:v>
              </c:pt>
              <c:pt idx="15">
                <c:v>3.75</c:v>
              </c:pt>
              <c:pt idx="16">
                <c:v>4</c:v>
              </c:pt>
              <c:pt idx="17">
                <c:v>4.25</c:v>
              </c:pt>
              <c:pt idx="18">
                <c:v>4.5</c:v>
              </c:pt>
              <c:pt idx="19">
                <c:v>4.75</c:v>
              </c:pt>
              <c:pt idx="20">
                <c:v>5</c:v>
              </c:pt>
              <c:pt idx="21">
                <c:v>5.25</c:v>
              </c:pt>
              <c:pt idx="22">
                <c:v>5.5</c:v>
              </c:pt>
              <c:pt idx="23">
                <c:v>5.75</c:v>
              </c:pt>
              <c:pt idx="24">
                <c:v>6</c:v>
              </c:pt>
              <c:pt idx="25">
                <c:v>6.25</c:v>
              </c:pt>
              <c:pt idx="26">
                <c:v>6.5</c:v>
              </c:pt>
              <c:pt idx="27">
                <c:v>6.75</c:v>
              </c:pt>
              <c:pt idx="28">
                <c:v>7</c:v>
              </c:pt>
              <c:pt idx="29">
                <c:v>7.25</c:v>
              </c:pt>
              <c:pt idx="30">
                <c:v>7.5</c:v>
              </c:pt>
              <c:pt idx="31">
                <c:v>7.75</c:v>
              </c:pt>
              <c:pt idx="32">
                <c:v>8</c:v>
              </c:pt>
              <c:pt idx="33">
                <c:v>8.25</c:v>
              </c:pt>
              <c:pt idx="34">
                <c:v>8.5</c:v>
              </c:pt>
              <c:pt idx="35">
                <c:v>8.75</c:v>
              </c:pt>
              <c:pt idx="36">
                <c:v>9</c:v>
              </c:pt>
              <c:pt idx="37">
                <c:v>9.25</c:v>
              </c:pt>
              <c:pt idx="38">
                <c:v>9.5</c:v>
              </c:pt>
              <c:pt idx="39">
                <c:v>9.75</c:v>
              </c:pt>
              <c:pt idx="40">
                <c:v>10</c:v>
              </c:pt>
              <c:pt idx="41">
                <c:v>10.25</c:v>
              </c:pt>
              <c:pt idx="42">
                <c:v>10.5</c:v>
              </c:pt>
              <c:pt idx="43">
                <c:v>10.75</c:v>
              </c:pt>
              <c:pt idx="44">
                <c:v>11</c:v>
              </c:pt>
              <c:pt idx="45">
                <c:v>11.25</c:v>
              </c:pt>
              <c:pt idx="46">
                <c:v>11.5</c:v>
              </c:pt>
              <c:pt idx="47">
                <c:v>11.75</c:v>
              </c:pt>
              <c:pt idx="48">
                <c:v>12</c:v>
              </c:pt>
              <c:pt idx="49">
                <c:v>12.25</c:v>
              </c:pt>
              <c:pt idx="50">
                <c:v>12.5</c:v>
              </c:pt>
              <c:pt idx="51">
                <c:v>12.75</c:v>
              </c:pt>
              <c:pt idx="52">
                <c:v>13</c:v>
              </c:pt>
              <c:pt idx="53">
                <c:v>13.25</c:v>
              </c:pt>
              <c:pt idx="54">
                <c:v>13.5</c:v>
              </c:pt>
              <c:pt idx="55">
                <c:v>13.75</c:v>
              </c:pt>
              <c:pt idx="56">
                <c:v>14</c:v>
              </c:pt>
              <c:pt idx="57">
                <c:v>14.25</c:v>
              </c:pt>
              <c:pt idx="58">
                <c:v>14.5</c:v>
              </c:pt>
              <c:pt idx="59">
                <c:v>14.75</c:v>
              </c:pt>
              <c:pt idx="60">
                <c:v>15</c:v>
              </c:pt>
            </c:numLit>
          </c:cat>
          <c:val>
            <c:numLit>
              <c:formatCode>General</c:formatCode>
              <c:ptCount val="61"/>
              <c:pt idx="0">
                <c:v>0</c:v>
              </c:pt>
              <c:pt idx="1">
                <c:v>23</c:v>
              </c:pt>
              <c:pt idx="2">
                <c:v>36</c:v>
              </c:pt>
              <c:pt idx="3">
                <c:v>47</c:v>
              </c:pt>
              <c:pt idx="4">
                <c:v>58</c:v>
              </c:pt>
              <c:pt idx="5">
                <c:v>46</c:v>
              </c:pt>
              <c:pt idx="6">
                <c:v>50</c:v>
              </c:pt>
              <c:pt idx="7">
                <c:v>48</c:v>
              </c:pt>
              <c:pt idx="8">
                <c:v>48</c:v>
              </c:pt>
              <c:pt idx="9">
                <c:v>35</c:v>
              </c:pt>
              <c:pt idx="10">
                <c:v>33</c:v>
              </c:pt>
              <c:pt idx="11">
                <c:v>37</c:v>
              </c:pt>
              <c:pt idx="12">
                <c:v>39</c:v>
              </c:pt>
              <c:pt idx="13">
                <c:v>23</c:v>
              </c:pt>
              <c:pt idx="14">
                <c:v>26</c:v>
              </c:pt>
              <c:pt idx="15">
                <c:v>21</c:v>
              </c:pt>
              <c:pt idx="16">
                <c:v>24</c:v>
              </c:pt>
              <c:pt idx="17">
                <c:v>19</c:v>
              </c:pt>
              <c:pt idx="18">
                <c:v>18</c:v>
              </c:pt>
              <c:pt idx="19">
                <c:v>14</c:v>
              </c:pt>
              <c:pt idx="20">
                <c:v>14</c:v>
              </c:pt>
              <c:pt idx="21">
                <c:v>11</c:v>
              </c:pt>
              <c:pt idx="22">
                <c:v>13</c:v>
              </c:pt>
              <c:pt idx="23">
                <c:v>13</c:v>
              </c:pt>
              <c:pt idx="24">
                <c:v>14</c:v>
              </c:pt>
              <c:pt idx="25">
                <c:v>5</c:v>
              </c:pt>
              <c:pt idx="26">
                <c:v>7</c:v>
              </c:pt>
              <c:pt idx="27">
                <c:v>7</c:v>
              </c:pt>
              <c:pt idx="28">
                <c:v>2</c:v>
              </c:pt>
              <c:pt idx="29">
                <c:v>8</c:v>
              </c:pt>
              <c:pt idx="30">
                <c:v>5</c:v>
              </c:pt>
              <c:pt idx="31">
                <c:v>5</c:v>
              </c:pt>
              <c:pt idx="32">
                <c:v>4</c:v>
              </c:pt>
              <c:pt idx="33">
                <c:v>1</c:v>
              </c:pt>
              <c:pt idx="34">
                <c:v>0</c:v>
              </c:pt>
              <c:pt idx="35">
                <c:v>1</c:v>
              </c:pt>
              <c:pt idx="36">
                <c:v>0</c:v>
              </c:pt>
              <c:pt idx="37">
                <c:v>1</c:v>
              </c:pt>
              <c:pt idx="38">
                <c:v>0</c:v>
              </c:pt>
              <c:pt idx="39">
                <c:v>2</c:v>
              </c:pt>
              <c:pt idx="40">
                <c:v>2</c:v>
              </c:pt>
              <c:pt idx="41">
                <c:v>2</c:v>
              </c:pt>
              <c:pt idx="42">
                <c:v>2</c:v>
              </c:pt>
              <c:pt idx="43">
                <c:v>1</c:v>
              </c:pt>
              <c:pt idx="44">
                <c:v>1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2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2</c:v>
              </c:pt>
              <c:pt idx="55">
                <c:v>1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E11-4443-A33C-017471D08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1310336"/>
        <c:axId val="91316608"/>
      </c:barChart>
      <c:catAx>
        <c:axId val="9131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Inches of Rain/Month over last 64 1/4 years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316608"/>
        <c:crosses val="autoZero"/>
        <c:auto val="1"/>
        <c:lblAlgn val="ctr"/>
        <c:lblOffset val="100"/>
        <c:noMultiLvlLbl val="0"/>
      </c:catAx>
      <c:valAx>
        <c:axId val="91316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Occurrences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310336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2" name="imgPrg" descr="https://mail.okstate.edu/owa/14.3.158.1/themes/base/pgrs-sm.gif">
          <a:extLst>
            <a:ext uri="{FF2B5EF4-FFF2-40B4-BE49-F238E27FC236}">
              <a16:creationId xmlns:a16="http://schemas.microsoft.com/office/drawing/2014/main" id="{F9DABFCB-12E8-4111-B7C7-781554F8994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" name="divDividerLeft" descr="https://mail.okstate.edu/owa/14.3.158.1/themes/resources/clear1x1.gif">
          <a:extLst>
            <a:ext uri="{FF2B5EF4-FFF2-40B4-BE49-F238E27FC236}">
              <a16:creationId xmlns:a16="http://schemas.microsoft.com/office/drawing/2014/main" id="{45120B42-CDAD-45AC-8751-C50D2718F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4" name="divDividerRight" descr="https://mail.okstate.edu/owa/14.3.158.1/themes/resources/clear1x1.gif">
          <a:extLst>
            <a:ext uri="{FF2B5EF4-FFF2-40B4-BE49-F238E27FC236}">
              <a16:creationId xmlns:a16="http://schemas.microsoft.com/office/drawing/2014/main" id="{42C7CB0D-51F2-43DE-9277-4CD85AB3F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" name="divDividerLeft" descr="https://mail.okstate.edu/owa/14.3.158.1/themes/resources/clear1x1.gif">
          <a:extLst>
            <a:ext uri="{FF2B5EF4-FFF2-40B4-BE49-F238E27FC236}">
              <a16:creationId xmlns:a16="http://schemas.microsoft.com/office/drawing/2014/main" id="{1A6413A5-27F5-4078-83C9-57D934A46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6" name="divDividerRight" descr="https://mail.okstate.edu/owa/14.3.158.1/themes/resources/clear1x1.gif">
          <a:extLst>
            <a:ext uri="{FF2B5EF4-FFF2-40B4-BE49-F238E27FC236}">
              <a16:creationId xmlns:a16="http://schemas.microsoft.com/office/drawing/2014/main" id="{E6CDF040-AFA6-4B84-AE9F-2EC174F90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7" name="imgReplyIcon" descr="https://mail.okstate.edu/owa/14.3.158.1/themes/resources/clear1x1.gif">
          <a:extLst>
            <a:ext uri="{FF2B5EF4-FFF2-40B4-BE49-F238E27FC236}">
              <a16:creationId xmlns:a16="http://schemas.microsoft.com/office/drawing/2014/main" id="{18E3A812-1B95-43BA-A9C3-0B3983B9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8" name="imgReplyAllIcon" descr="https://mail.okstate.edu/owa/14.3.158.1/themes/resources/clear1x1.gif">
          <a:extLst>
            <a:ext uri="{FF2B5EF4-FFF2-40B4-BE49-F238E27FC236}">
              <a16:creationId xmlns:a16="http://schemas.microsoft.com/office/drawing/2014/main" id="{44690F30-EE8F-48FD-8AB7-B15DEACFB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0</xdr:rowOff>
    </xdr:from>
    <xdr:to>
      <xdr:col>0</xdr:col>
      <xdr:colOff>47625</xdr:colOff>
      <xdr:row>1</xdr:row>
      <xdr:rowOff>9525</xdr:rowOff>
    </xdr:to>
    <xdr:pic>
      <xdr:nvPicPr>
        <xdr:cNvPr id="9" name="imgForwardIcon" descr="https://mail.okstate.edu/owa/14.3.158.1/themes/resources/clear1x1.gif">
          <a:extLst>
            <a:ext uri="{FF2B5EF4-FFF2-40B4-BE49-F238E27FC236}">
              <a16:creationId xmlns:a16="http://schemas.microsoft.com/office/drawing/2014/main" id="{9F1BD3C3-BEBE-429A-BF91-64191F551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" name="Picture 9" descr="https://mail.okstate.edu/owa/14.3.158.1/themes/resources/clear1x1.gif">
          <a:extLst>
            <a:ext uri="{FF2B5EF4-FFF2-40B4-BE49-F238E27FC236}">
              <a16:creationId xmlns:a16="http://schemas.microsoft.com/office/drawing/2014/main" id="{395FBCE9-D1F8-414E-BC94-8F3D16B2E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1" name="Picture 10" descr="https://mail.okstate.edu/owa/14.3.158.1/themes/resources/clear1x1.gif">
          <a:extLst>
            <a:ext uri="{FF2B5EF4-FFF2-40B4-BE49-F238E27FC236}">
              <a16:creationId xmlns:a16="http://schemas.microsoft.com/office/drawing/2014/main" id="{C8B3C77F-D927-4456-864F-58473707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pic>
      <xdr:nvPicPr>
        <xdr:cNvPr id="12" name="imgEISnd" descr="https://mail.okstate.edu/owa/14.3.158.1/themes/resources/clear1x1.gif">
          <a:extLst>
            <a:ext uri="{FF2B5EF4-FFF2-40B4-BE49-F238E27FC236}">
              <a16:creationId xmlns:a16="http://schemas.microsoft.com/office/drawing/2014/main" id="{9AB10F88-C502-49D6-9E3F-D08C2D8C2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55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" name="imgEICpy" descr="https://mail.okstate.edu/owa/14.3.158.1/themes/resources/clear1x1.gif">
          <a:extLst>
            <a:ext uri="{FF2B5EF4-FFF2-40B4-BE49-F238E27FC236}">
              <a16:creationId xmlns:a16="http://schemas.microsoft.com/office/drawing/2014/main" id="{941ACB38-D7D2-4707-A01F-A6945BF7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55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14" name="imgPrg" descr="https://mail.okstate.edu/owa/14.3.158.1/themes/base/pgrs-sm.gif">
          <a:extLst>
            <a:ext uri="{FF2B5EF4-FFF2-40B4-BE49-F238E27FC236}">
              <a16:creationId xmlns:a16="http://schemas.microsoft.com/office/drawing/2014/main" id="{39A58E76-3C44-425B-8B96-C8903D443A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5" name="divDividerLeft" descr="https://mail.okstate.edu/owa/14.3.158.1/themes/resources/clear1x1.gif">
          <a:extLst>
            <a:ext uri="{FF2B5EF4-FFF2-40B4-BE49-F238E27FC236}">
              <a16:creationId xmlns:a16="http://schemas.microsoft.com/office/drawing/2014/main" id="{F4A5DAB5-5887-46FD-9E2A-173CDA254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16" name="divDividerRight" descr="https://mail.okstate.edu/owa/14.3.158.1/themes/resources/clear1x1.gif">
          <a:extLst>
            <a:ext uri="{FF2B5EF4-FFF2-40B4-BE49-F238E27FC236}">
              <a16:creationId xmlns:a16="http://schemas.microsoft.com/office/drawing/2014/main" id="{2F703707-395D-44E1-BAA9-AB70DC65A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7" name="divDividerLeft" descr="https://mail.okstate.edu/owa/14.3.158.1/themes/resources/clear1x1.gif">
          <a:extLst>
            <a:ext uri="{FF2B5EF4-FFF2-40B4-BE49-F238E27FC236}">
              <a16:creationId xmlns:a16="http://schemas.microsoft.com/office/drawing/2014/main" id="{21060814-234D-4E08-ACF6-A0200D1D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18" name="divDividerRight" descr="https://mail.okstate.edu/owa/14.3.158.1/themes/resources/clear1x1.gif">
          <a:extLst>
            <a:ext uri="{FF2B5EF4-FFF2-40B4-BE49-F238E27FC236}">
              <a16:creationId xmlns:a16="http://schemas.microsoft.com/office/drawing/2014/main" id="{720FBB3F-772B-4318-8D2E-166234039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9" name="imgReplyIcon" descr="https://mail.okstate.edu/owa/14.3.158.1/themes/resources/clear1x1.gif">
          <a:extLst>
            <a:ext uri="{FF2B5EF4-FFF2-40B4-BE49-F238E27FC236}">
              <a16:creationId xmlns:a16="http://schemas.microsoft.com/office/drawing/2014/main" id="{D1452FC4-55A6-4382-BB4B-155126A1E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20" name="imgReplyAllIcon" descr="https://mail.okstate.edu/owa/14.3.158.1/themes/resources/clear1x1.gif">
          <a:extLst>
            <a:ext uri="{FF2B5EF4-FFF2-40B4-BE49-F238E27FC236}">
              <a16:creationId xmlns:a16="http://schemas.microsoft.com/office/drawing/2014/main" id="{3394D17B-D772-4BDA-9657-75DD6E714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0</xdr:rowOff>
    </xdr:from>
    <xdr:to>
      <xdr:col>0</xdr:col>
      <xdr:colOff>47625</xdr:colOff>
      <xdr:row>1</xdr:row>
      <xdr:rowOff>9525</xdr:rowOff>
    </xdr:to>
    <xdr:pic>
      <xdr:nvPicPr>
        <xdr:cNvPr id="21" name="imgForwardIcon" descr="https://mail.okstate.edu/owa/14.3.158.1/themes/resources/clear1x1.gif">
          <a:extLst>
            <a:ext uri="{FF2B5EF4-FFF2-40B4-BE49-F238E27FC236}">
              <a16:creationId xmlns:a16="http://schemas.microsoft.com/office/drawing/2014/main" id="{A998F6A8-E59C-4CE7-BE9A-ADAFB9B0C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2" name="Picture 21" descr="https://mail.okstate.edu/owa/14.3.158.1/themes/resources/clear1x1.gif">
          <a:extLst>
            <a:ext uri="{FF2B5EF4-FFF2-40B4-BE49-F238E27FC236}">
              <a16:creationId xmlns:a16="http://schemas.microsoft.com/office/drawing/2014/main" id="{CCA89027-4C5F-4CB8-893F-ED880666F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3" name="Picture 22" descr="https://mail.okstate.edu/owa/14.3.158.1/themes/resources/clear1x1.gif">
          <a:extLst>
            <a:ext uri="{FF2B5EF4-FFF2-40B4-BE49-F238E27FC236}">
              <a16:creationId xmlns:a16="http://schemas.microsoft.com/office/drawing/2014/main" id="{49188B18-A426-42C5-B4B8-4D857FB9A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pic>
      <xdr:nvPicPr>
        <xdr:cNvPr id="24" name="imgEISnd" descr="https://mail.okstate.edu/owa/14.3.158.1/themes/resources/clear1x1.gif">
          <a:extLst>
            <a:ext uri="{FF2B5EF4-FFF2-40B4-BE49-F238E27FC236}">
              <a16:creationId xmlns:a16="http://schemas.microsoft.com/office/drawing/2014/main" id="{AEBC92E9-2B3A-42E5-9424-FD58929FC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55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5" name="imgEICpy" descr="https://mail.okstate.edu/owa/14.3.158.1/themes/resources/clear1x1.gif">
          <a:extLst>
            <a:ext uri="{FF2B5EF4-FFF2-40B4-BE49-F238E27FC236}">
              <a16:creationId xmlns:a16="http://schemas.microsoft.com/office/drawing/2014/main" id="{18E1F292-52B1-486C-9179-5A8980AAC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55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2</xdr:row>
      <xdr:rowOff>84137</xdr:rowOff>
    </xdr:from>
    <xdr:to>
      <xdr:col>17</xdr:col>
      <xdr:colOff>333375</xdr:colOff>
      <xdr:row>20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B2DC7D-4DAA-413A-BD3E-EC47E14C1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97F7-2DD3-45F8-B00B-BDE57BE6A5C4}">
  <dimension ref="A1:F20"/>
  <sheetViews>
    <sheetView tabSelected="1" workbookViewId="0">
      <selection sqref="A1:B1"/>
    </sheetView>
  </sheetViews>
  <sheetFormatPr defaultColWidth="8.7109375" defaultRowHeight="18" x14ac:dyDescent="0.25"/>
  <cols>
    <col min="1" max="1" width="8.7109375" style="3"/>
    <col min="2" max="2" width="12.5703125" style="3" customWidth="1"/>
    <col min="3" max="3" width="16.140625" style="3" customWidth="1"/>
    <col min="4" max="4" width="15.28515625" style="3" customWidth="1"/>
    <col min="5" max="6" width="12.5703125" style="3" customWidth="1"/>
    <col min="7" max="16384" width="8.7109375" style="3"/>
  </cols>
  <sheetData>
    <row r="1" spans="1:6" x14ac:dyDescent="0.25">
      <c r="A1" s="86" t="s">
        <v>153</v>
      </c>
      <c r="B1" s="86"/>
    </row>
    <row r="2" spans="1:6" x14ac:dyDescent="0.25">
      <c r="B2" s="3" t="s">
        <v>1</v>
      </c>
    </row>
    <row r="3" spans="1:6" x14ac:dyDescent="0.25">
      <c r="B3" s="3" t="s">
        <v>2</v>
      </c>
      <c r="F3" s="3" t="s">
        <v>13</v>
      </c>
    </row>
    <row r="5" spans="1:6" s="4" customFormat="1" ht="36" x14ac:dyDescent="0.25">
      <c r="D5" s="4" t="s">
        <v>14</v>
      </c>
    </row>
    <row r="6" spans="1:6" x14ac:dyDescent="0.25">
      <c r="C6" s="3" t="s">
        <v>3</v>
      </c>
      <c r="D6" s="7">
        <v>1300</v>
      </c>
      <c r="E6" s="5"/>
      <c r="F6" s="5"/>
    </row>
    <row r="7" spans="1:6" x14ac:dyDescent="0.25">
      <c r="C7" s="6" t="s">
        <v>4</v>
      </c>
      <c r="D7" s="8">
        <v>460</v>
      </c>
      <c r="E7" s="6"/>
    </row>
    <row r="8" spans="1:6" x14ac:dyDescent="0.25">
      <c r="C8" s="6" t="s">
        <v>5</v>
      </c>
      <c r="D8" s="8">
        <v>379</v>
      </c>
      <c r="E8" s="6"/>
      <c r="F8" s="6"/>
    </row>
    <row r="9" spans="1:6" x14ac:dyDescent="0.25">
      <c r="C9" s="6" t="s">
        <v>6</v>
      </c>
      <c r="D9" s="8">
        <v>341</v>
      </c>
      <c r="E9" s="6"/>
      <c r="F9" s="6"/>
    </row>
    <row r="10" spans="1:6" x14ac:dyDescent="0.25">
      <c r="C10" s="6" t="s">
        <v>7</v>
      </c>
      <c r="D10" s="8">
        <v>315</v>
      </c>
      <c r="E10" s="6"/>
      <c r="F10" s="6"/>
    </row>
    <row r="11" spans="1:6" x14ac:dyDescent="0.25">
      <c r="C11" s="6" t="s">
        <v>8</v>
      </c>
      <c r="D11" s="8">
        <v>228</v>
      </c>
      <c r="E11" s="6"/>
      <c r="F11" s="6"/>
    </row>
    <row r="12" spans="1:6" x14ac:dyDescent="0.25">
      <c r="C12" s="6" t="s">
        <v>9</v>
      </c>
      <c r="D12" s="8">
        <v>220</v>
      </c>
      <c r="E12" s="6"/>
      <c r="F12" s="6"/>
    </row>
    <row r="13" spans="1:6" x14ac:dyDescent="0.25">
      <c r="C13" s="6" t="s">
        <v>10</v>
      </c>
      <c r="D13" s="8">
        <v>153</v>
      </c>
      <c r="E13" s="6"/>
      <c r="F13" s="6"/>
    </row>
    <row r="14" spans="1:6" x14ac:dyDescent="0.25">
      <c r="C14" s="6" t="s">
        <v>156</v>
      </c>
      <c r="D14" s="8">
        <v>128</v>
      </c>
      <c r="E14" s="6"/>
      <c r="F14" s="6"/>
    </row>
    <row r="15" spans="1:6" x14ac:dyDescent="0.25">
      <c r="C15" s="6" t="s">
        <v>11</v>
      </c>
      <c r="D15" s="9">
        <v>118</v>
      </c>
      <c r="E15" s="6"/>
      <c r="F15" s="6"/>
    </row>
    <row r="16" spans="1:6" x14ac:dyDescent="0.25">
      <c r="C16" s="6" t="s">
        <v>12</v>
      </c>
      <c r="D16" s="8">
        <v>3642</v>
      </c>
      <c r="E16" s="6"/>
      <c r="F16" s="6"/>
    </row>
    <row r="17" spans="2:6" x14ac:dyDescent="0.25">
      <c r="C17" s="6"/>
      <c r="D17" s="6"/>
      <c r="E17" s="6"/>
      <c r="F17" s="6"/>
    </row>
    <row r="18" spans="2:6" x14ac:dyDescent="0.25">
      <c r="C18" s="6"/>
      <c r="D18" s="6"/>
      <c r="E18" s="6"/>
      <c r="F18" s="6"/>
    </row>
    <row r="19" spans="2:6" ht="18.75" x14ac:dyDescent="0.3">
      <c r="B19" s="2" t="s">
        <v>0</v>
      </c>
      <c r="C19" s="6"/>
      <c r="D19" s="6"/>
      <c r="E19" s="6"/>
      <c r="F19" s="6"/>
    </row>
    <row r="20" spans="2:6" x14ac:dyDescent="0.25">
      <c r="C20" s="6"/>
      <c r="D20" s="6"/>
      <c r="E20" s="6"/>
      <c r="F20" s="6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DD97-BF7A-471F-8FEE-D26C1E95BCEF}">
  <dimension ref="A1:D128"/>
  <sheetViews>
    <sheetView workbookViewId="0"/>
  </sheetViews>
  <sheetFormatPr defaultRowHeight="15" x14ac:dyDescent="0.25"/>
  <cols>
    <col min="1" max="2" width="12.28515625" customWidth="1"/>
    <col min="3" max="3" width="4.7109375" customWidth="1"/>
    <col min="4" max="4" width="20.140625" customWidth="1"/>
  </cols>
  <sheetData>
    <row r="1" spans="1:4" s="2" customFormat="1" ht="24" thickBot="1" x14ac:dyDescent="0.4">
      <c r="A1" s="10" t="s">
        <v>154</v>
      </c>
    </row>
    <row r="2" spans="1:4" ht="15.75" thickBot="1" x14ac:dyDescent="0.3">
      <c r="A2" s="23" t="s">
        <v>16</v>
      </c>
      <c r="B2" s="24" t="s">
        <v>17</v>
      </c>
      <c r="D2" t="s">
        <v>18</v>
      </c>
    </row>
    <row r="3" spans="1:4" x14ac:dyDescent="0.25">
      <c r="A3" s="25" t="s">
        <v>19</v>
      </c>
      <c r="B3" s="26">
        <v>162379</v>
      </c>
      <c r="D3" t="s">
        <v>20</v>
      </c>
    </row>
    <row r="4" spans="1:4" x14ac:dyDescent="0.25">
      <c r="A4" s="25" t="s">
        <v>21</v>
      </c>
      <c r="B4" s="26">
        <v>390105</v>
      </c>
      <c r="D4" t="s">
        <v>22</v>
      </c>
    </row>
    <row r="5" spans="1:4" x14ac:dyDescent="0.25">
      <c r="A5" s="25" t="s">
        <v>23</v>
      </c>
      <c r="B5" s="26">
        <v>120282</v>
      </c>
      <c r="D5" t="s">
        <v>24</v>
      </c>
    </row>
    <row r="6" spans="1:4" x14ac:dyDescent="0.25">
      <c r="A6" s="25" t="s">
        <v>25</v>
      </c>
      <c r="B6" s="26">
        <v>79492</v>
      </c>
    </row>
    <row r="7" spans="1:4" x14ac:dyDescent="0.25">
      <c r="A7" s="25" t="s">
        <v>26</v>
      </c>
      <c r="B7" s="26">
        <v>140028</v>
      </c>
      <c r="D7" s="22" t="s">
        <v>158</v>
      </c>
    </row>
    <row r="8" spans="1:4" x14ac:dyDescent="0.25">
      <c r="A8" s="25" t="s">
        <v>28</v>
      </c>
      <c r="B8" s="26">
        <v>101015</v>
      </c>
      <c r="D8" t="s">
        <v>27</v>
      </c>
    </row>
    <row r="9" spans="1:4" x14ac:dyDescent="0.25">
      <c r="A9" s="25" t="s">
        <v>29</v>
      </c>
      <c r="B9" s="26">
        <v>196208</v>
      </c>
      <c r="D9" t="s">
        <v>157</v>
      </c>
    </row>
    <row r="10" spans="1:4" ht="16.5" customHeight="1" x14ac:dyDescent="0.25">
      <c r="A10" s="25" t="s">
        <v>30</v>
      </c>
      <c r="B10" s="26">
        <v>351068</v>
      </c>
    </row>
    <row r="11" spans="1:4" x14ac:dyDescent="0.25">
      <c r="A11" s="25" t="s">
        <v>31</v>
      </c>
      <c r="B11" s="26">
        <v>142886</v>
      </c>
    </row>
    <row r="12" spans="1:4" x14ac:dyDescent="0.25">
      <c r="A12" s="25" t="s">
        <v>32</v>
      </c>
      <c r="B12" s="26">
        <v>65220</v>
      </c>
    </row>
    <row r="13" spans="1:4" x14ac:dyDescent="0.25">
      <c r="A13" s="25" t="s">
        <v>33</v>
      </c>
      <c r="B13" s="26">
        <v>193760</v>
      </c>
    </row>
    <row r="14" spans="1:4" x14ac:dyDescent="0.25">
      <c r="A14" s="25" t="s">
        <v>34</v>
      </c>
      <c r="B14" s="26">
        <v>164668</v>
      </c>
      <c r="D14" t="s">
        <v>161</v>
      </c>
    </row>
    <row r="15" spans="1:4" x14ac:dyDescent="0.25">
      <c r="A15" s="25" t="s">
        <v>35</v>
      </c>
      <c r="B15" s="26">
        <v>93488</v>
      </c>
      <c r="D15" t="s">
        <v>160</v>
      </c>
    </row>
    <row r="16" spans="1:4" x14ac:dyDescent="0.25">
      <c r="A16" s="25" t="s">
        <v>36</v>
      </c>
      <c r="B16" s="26">
        <v>200781</v>
      </c>
      <c r="D16" s="17"/>
    </row>
    <row r="17" spans="1:4" x14ac:dyDescent="0.25">
      <c r="A17" s="25" t="s">
        <v>37</v>
      </c>
      <c r="B17" s="26">
        <v>72855</v>
      </c>
      <c r="D17" s="17"/>
    </row>
    <row r="18" spans="1:4" x14ac:dyDescent="0.25">
      <c r="A18" s="25" t="s">
        <v>38</v>
      </c>
      <c r="B18" s="26">
        <v>145753</v>
      </c>
      <c r="D18" s="17"/>
    </row>
    <row r="19" spans="1:4" x14ac:dyDescent="0.25">
      <c r="A19" s="25" t="s">
        <v>39</v>
      </c>
      <c r="B19" s="26">
        <v>138856</v>
      </c>
      <c r="D19" s="17"/>
    </row>
    <row r="20" spans="1:4" x14ac:dyDescent="0.25">
      <c r="A20" s="25" t="s">
        <v>40</v>
      </c>
      <c r="B20" s="26">
        <v>95060</v>
      </c>
      <c r="D20" s="17"/>
    </row>
    <row r="21" spans="1:4" ht="16.5" customHeight="1" x14ac:dyDescent="0.25">
      <c r="A21" s="25" t="s">
        <v>41</v>
      </c>
      <c r="B21" s="26">
        <v>154794</v>
      </c>
      <c r="D21" s="17"/>
    </row>
    <row r="22" spans="1:4" ht="16.5" customHeight="1" x14ac:dyDescent="0.25">
      <c r="A22" s="25" t="s">
        <v>42</v>
      </c>
      <c r="B22" s="26">
        <v>128652</v>
      </c>
      <c r="D22" s="17"/>
    </row>
    <row r="23" spans="1:4" ht="16.5" customHeight="1" x14ac:dyDescent="0.25">
      <c r="A23" s="25" t="s">
        <v>43</v>
      </c>
      <c r="B23" s="26">
        <v>131380</v>
      </c>
    </row>
    <row r="24" spans="1:4" ht="16.5" customHeight="1" x14ac:dyDescent="0.25">
      <c r="A24" s="25" t="s">
        <v>44</v>
      </c>
      <c r="B24" s="26">
        <v>67122</v>
      </c>
      <c r="D24" s="22" t="s">
        <v>159</v>
      </c>
    </row>
    <row r="25" spans="1:4" ht="16.5" customHeight="1" x14ac:dyDescent="0.25">
      <c r="A25" s="25" t="s">
        <v>46</v>
      </c>
      <c r="B25" s="26">
        <v>245240</v>
      </c>
      <c r="D25" s="19" t="s">
        <v>45</v>
      </c>
    </row>
    <row r="26" spans="1:4" ht="16.5" customHeight="1" x14ac:dyDescent="0.25">
      <c r="A26" s="25" t="s">
        <v>48</v>
      </c>
      <c r="B26" s="26">
        <v>129834</v>
      </c>
      <c r="D26" s="19" t="s">
        <v>47</v>
      </c>
    </row>
    <row r="27" spans="1:4" x14ac:dyDescent="0.25">
      <c r="A27" s="25" t="s">
        <v>50</v>
      </c>
      <c r="B27" s="26">
        <v>102270</v>
      </c>
      <c r="D27" s="20" t="s">
        <v>49</v>
      </c>
    </row>
    <row r="28" spans="1:4" ht="16.5" customHeight="1" x14ac:dyDescent="0.25">
      <c r="A28" s="25" t="s">
        <v>51</v>
      </c>
      <c r="B28" s="26">
        <v>246976</v>
      </c>
      <c r="D28" s="19" t="s">
        <v>155</v>
      </c>
    </row>
    <row r="29" spans="1:4" ht="16.5" customHeight="1" x14ac:dyDescent="0.25">
      <c r="A29" s="25" t="s">
        <v>53</v>
      </c>
      <c r="B29" s="26">
        <v>172972</v>
      </c>
    </row>
    <row r="30" spans="1:4" ht="16.5" customHeight="1" x14ac:dyDescent="0.25">
      <c r="A30" s="25" t="s">
        <v>54</v>
      </c>
      <c r="B30" s="26">
        <v>275831</v>
      </c>
      <c r="D30" s="21" t="s">
        <v>52</v>
      </c>
    </row>
    <row r="31" spans="1:4" ht="16.5" customHeight="1" x14ac:dyDescent="0.25">
      <c r="A31" s="25" t="s">
        <v>55</v>
      </c>
      <c r="B31" s="26">
        <v>100775</v>
      </c>
      <c r="D31" s="28"/>
    </row>
    <row r="32" spans="1:4" ht="16.5" customHeight="1" x14ac:dyDescent="0.25">
      <c r="A32" s="25" t="s">
        <v>56</v>
      </c>
      <c r="B32" s="26">
        <v>128915</v>
      </c>
      <c r="D32" s="28"/>
    </row>
    <row r="33" spans="1:4" x14ac:dyDescent="0.25">
      <c r="A33" s="25" t="s">
        <v>57</v>
      </c>
      <c r="B33" s="26">
        <v>67382</v>
      </c>
      <c r="D33" s="28"/>
    </row>
    <row r="34" spans="1:4" x14ac:dyDescent="0.25">
      <c r="A34" s="25" t="s">
        <v>58</v>
      </c>
      <c r="B34" s="26">
        <v>152054</v>
      </c>
      <c r="D34" s="28"/>
    </row>
    <row r="35" spans="1:4" x14ac:dyDescent="0.25">
      <c r="A35" s="25" t="s">
        <v>59</v>
      </c>
      <c r="B35" s="26">
        <v>111425</v>
      </c>
      <c r="D35" s="28"/>
    </row>
    <row r="36" spans="1:4" x14ac:dyDescent="0.25">
      <c r="A36" s="25" t="s">
        <v>60</v>
      </c>
      <c r="B36" s="26">
        <v>322855</v>
      </c>
      <c r="D36" s="28"/>
    </row>
    <row r="37" spans="1:4" ht="15" customHeight="1" x14ac:dyDescent="0.25">
      <c r="A37" s="25" t="s">
        <v>61</v>
      </c>
      <c r="B37" s="26">
        <v>119768</v>
      </c>
    </row>
    <row r="38" spans="1:4" ht="15.75" customHeight="1" x14ac:dyDescent="0.25">
      <c r="A38" s="25" t="s">
        <v>62</v>
      </c>
      <c r="B38" s="26">
        <v>170072</v>
      </c>
    </row>
    <row r="39" spans="1:4" x14ac:dyDescent="0.25">
      <c r="A39" s="25" t="s">
        <v>63</v>
      </c>
      <c r="B39" s="26">
        <v>70773</v>
      </c>
    </row>
    <row r="40" spans="1:4" x14ac:dyDescent="0.25">
      <c r="A40" s="25" t="s">
        <v>64</v>
      </c>
      <c r="B40" s="26">
        <v>117522</v>
      </c>
    </row>
    <row r="41" spans="1:4" x14ac:dyDescent="0.25">
      <c r="A41" s="25" t="s">
        <v>65</v>
      </c>
      <c r="B41" s="26">
        <v>73827</v>
      </c>
    </row>
    <row r="42" spans="1:4" x14ac:dyDescent="0.25">
      <c r="A42" s="25" t="s">
        <v>66</v>
      </c>
      <c r="B42" s="26">
        <v>84102</v>
      </c>
    </row>
    <row r="43" spans="1:4" x14ac:dyDescent="0.25">
      <c r="A43" s="25" t="s">
        <v>67</v>
      </c>
      <c r="B43" s="26">
        <v>98440</v>
      </c>
    </row>
    <row r="44" spans="1:4" x14ac:dyDescent="0.25">
      <c r="A44" s="25" t="s">
        <v>68</v>
      </c>
      <c r="B44" s="26">
        <v>279983</v>
      </c>
    </row>
    <row r="45" spans="1:4" x14ac:dyDescent="0.25">
      <c r="A45" s="25" t="s">
        <v>69</v>
      </c>
      <c r="B45" s="26">
        <v>87228</v>
      </c>
    </row>
    <row r="46" spans="1:4" x14ac:dyDescent="0.25">
      <c r="A46" s="25" t="s">
        <v>70</v>
      </c>
      <c r="B46" s="26">
        <v>226696</v>
      </c>
    </row>
    <row r="47" spans="1:4" x14ac:dyDescent="0.25">
      <c r="A47" s="25" t="s">
        <v>71</v>
      </c>
      <c r="B47" s="26">
        <v>104090</v>
      </c>
    </row>
    <row r="48" spans="1:4" x14ac:dyDescent="0.25">
      <c r="A48" s="25" t="s">
        <v>72</v>
      </c>
      <c r="B48" s="26">
        <v>227107</v>
      </c>
    </row>
    <row r="49" spans="1:4" x14ac:dyDescent="0.25">
      <c r="A49" s="25" t="s">
        <v>73</v>
      </c>
      <c r="B49" s="26">
        <v>192171</v>
      </c>
    </row>
    <row r="50" spans="1:4" x14ac:dyDescent="0.25">
      <c r="A50" s="25" t="s">
        <v>74</v>
      </c>
      <c r="B50" s="26">
        <v>286808</v>
      </c>
    </row>
    <row r="51" spans="1:4" x14ac:dyDescent="0.25">
      <c r="A51" s="25" t="s">
        <v>75</v>
      </c>
      <c r="B51" s="26">
        <v>126638</v>
      </c>
    </row>
    <row r="52" spans="1:4" x14ac:dyDescent="0.25">
      <c r="A52" s="25" t="s">
        <v>76</v>
      </c>
      <c r="B52" s="26">
        <v>209772</v>
      </c>
    </row>
    <row r="53" spans="1:4" x14ac:dyDescent="0.25">
      <c r="A53" s="25" t="s">
        <v>77</v>
      </c>
      <c r="B53" s="26">
        <v>212904</v>
      </c>
    </row>
    <row r="54" spans="1:4" x14ac:dyDescent="0.25">
      <c r="A54" s="25" t="s">
        <v>78</v>
      </c>
      <c r="B54" s="26">
        <v>82568</v>
      </c>
    </row>
    <row r="55" spans="1:4" x14ac:dyDescent="0.25">
      <c r="A55" s="25" t="s">
        <v>79</v>
      </c>
      <c r="B55" s="26">
        <v>121793</v>
      </c>
    </row>
    <row r="56" spans="1:4" x14ac:dyDescent="0.25">
      <c r="A56" s="25" t="s">
        <v>80</v>
      </c>
      <c r="B56" s="26">
        <v>328830</v>
      </c>
    </row>
    <row r="57" spans="1:4" x14ac:dyDescent="0.25">
      <c r="A57" s="25" t="s">
        <v>81</v>
      </c>
      <c r="B57" s="26">
        <v>129968</v>
      </c>
    </row>
    <row r="58" spans="1:4" x14ac:dyDescent="0.25">
      <c r="A58" s="25" t="s">
        <v>82</v>
      </c>
      <c r="B58" s="26">
        <v>144494</v>
      </c>
    </row>
    <row r="59" spans="1:4" x14ac:dyDescent="0.25">
      <c r="A59" s="25" t="s">
        <v>83</v>
      </c>
      <c r="B59" s="26">
        <v>209896</v>
      </c>
    </row>
    <row r="60" spans="1:4" x14ac:dyDescent="0.25">
      <c r="A60" s="25" t="s">
        <v>84</v>
      </c>
      <c r="B60" s="26">
        <v>119411</v>
      </c>
    </row>
    <row r="61" spans="1:4" ht="23.25" x14ac:dyDescent="0.35">
      <c r="A61" s="25" t="s">
        <v>85</v>
      </c>
      <c r="B61" s="26">
        <v>71798</v>
      </c>
      <c r="D61" s="10" t="s">
        <v>15</v>
      </c>
    </row>
    <row r="62" spans="1:4" x14ac:dyDescent="0.25">
      <c r="A62" s="25" t="s">
        <v>86</v>
      </c>
      <c r="B62" s="26">
        <v>154008</v>
      </c>
    </row>
    <row r="63" spans="1:4" x14ac:dyDescent="0.25">
      <c r="A63" s="25" t="s">
        <v>87</v>
      </c>
      <c r="B63" s="26">
        <v>79675</v>
      </c>
    </row>
    <row r="64" spans="1:4" x14ac:dyDescent="0.25">
      <c r="A64" s="25" t="s">
        <v>88</v>
      </c>
      <c r="B64" s="26">
        <v>51667</v>
      </c>
    </row>
    <row r="65" spans="1:2" x14ac:dyDescent="0.25">
      <c r="A65" s="25" t="s">
        <v>89</v>
      </c>
      <c r="B65" s="26">
        <v>125370</v>
      </c>
    </row>
    <row r="66" spans="1:2" x14ac:dyDescent="0.25">
      <c r="A66" s="25" t="s">
        <v>90</v>
      </c>
      <c r="B66" s="26">
        <v>153867</v>
      </c>
    </row>
    <row r="67" spans="1:2" x14ac:dyDescent="0.25">
      <c r="A67" s="25" t="s">
        <v>91</v>
      </c>
      <c r="B67" s="26">
        <v>141584</v>
      </c>
    </row>
    <row r="68" spans="1:2" x14ac:dyDescent="0.25">
      <c r="A68" s="25" t="s">
        <v>92</v>
      </c>
      <c r="B68" s="26">
        <v>82532</v>
      </c>
    </row>
    <row r="69" spans="1:2" x14ac:dyDescent="0.25">
      <c r="A69" s="25" t="s">
        <v>93</v>
      </c>
      <c r="B69" s="26">
        <v>75560</v>
      </c>
    </row>
    <row r="70" spans="1:2" x14ac:dyDescent="0.25">
      <c r="A70" s="25" t="s">
        <v>94</v>
      </c>
      <c r="B70" s="26">
        <v>165291</v>
      </c>
    </row>
    <row r="71" spans="1:2" x14ac:dyDescent="0.25">
      <c r="A71" s="25" t="s">
        <v>95</v>
      </c>
      <c r="B71" s="26">
        <v>122670</v>
      </c>
    </row>
    <row r="72" spans="1:2" x14ac:dyDescent="0.25">
      <c r="A72" s="25" t="s">
        <v>96</v>
      </c>
      <c r="B72" s="26">
        <v>159419</v>
      </c>
    </row>
    <row r="73" spans="1:2" x14ac:dyDescent="0.25">
      <c r="A73" s="25" t="s">
        <v>97</v>
      </c>
      <c r="B73" s="26">
        <v>191706</v>
      </c>
    </row>
    <row r="74" spans="1:2" x14ac:dyDescent="0.25">
      <c r="A74" s="25" t="s">
        <v>98</v>
      </c>
      <c r="B74" s="26">
        <v>84730</v>
      </c>
    </row>
    <row r="75" spans="1:2" x14ac:dyDescent="0.25">
      <c r="A75" s="25" t="s">
        <v>99</v>
      </c>
      <c r="B75" s="26">
        <v>227101</v>
      </c>
    </row>
    <row r="76" spans="1:2" x14ac:dyDescent="0.25">
      <c r="A76" s="25" t="s">
        <v>100</v>
      </c>
      <c r="B76" s="26">
        <v>221270</v>
      </c>
    </row>
    <row r="77" spans="1:2" x14ac:dyDescent="0.25">
      <c r="A77" s="25" t="s">
        <v>101</v>
      </c>
      <c r="B77" s="26">
        <v>68016</v>
      </c>
    </row>
    <row r="78" spans="1:2" x14ac:dyDescent="0.25">
      <c r="A78" s="25" t="s">
        <v>102</v>
      </c>
      <c r="B78" s="26">
        <v>77476</v>
      </c>
    </row>
    <row r="79" spans="1:2" x14ac:dyDescent="0.25">
      <c r="A79" s="25" t="s">
        <v>103</v>
      </c>
      <c r="B79" s="26">
        <v>86256</v>
      </c>
    </row>
    <row r="80" spans="1:2" x14ac:dyDescent="0.25">
      <c r="A80" s="25" t="s">
        <v>104</v>
      </c>
      <c r="B80" s="26">
        <v>243696</v>
      </c>
    </row>
    <row r="81" spans="1:2" x14ac:dyDescent="0.25">
      <c r="A81" s="25" t="s">
        <v>105</v>
      </c>
      <c r="B81" s="26">
        <v>93986</v>
      </c>
    </row>
    <row r="82" spans="1:2" x14ac:dyDescent="0.25">
      <c r="A82" s="25" t="s">
        <v>106</v>
      </c>
      <c r="B82" s="26">
        <v>162729</v>
      </c>
    </row>
    <row r="83" spans="1:2" x14ac:dyDescent="0.25">
      <c r="A83" s="25" t="s">
        <v>107</v>
      </c>
      <c r="B83" s="26">
        <v>133649</v>
      </c>
    </row>
    <row r="84" spans="1:2" x14ac:dyDescent="0.25">
      <c r="A84" s="25" t="s">
        <v>108</v>
      </c>
      <c r="B84" s="26">
        <v>130252</v>
      </c>
    </row>
    <row r="85" spans="1:2" x14ac:dyDescent="0.25">
      <c r="A85" s="25" t="s">
        <v>109</v>
      </c>
      <c r="B85" s="26">
        <v>195691</v>
      </c>
    </row>
    <row r="86" spans="1:2" x14ac:dyDescent="0.25">
      <c r="A86" s="25" t="s">
        <v>110</v>
      </c>
      <c r="B86" s="26">
        <v>388313</v>
      </c>
    </row>
    <row r="87" spans="1:2" x14ac:dyDescent="0.25">
      <c r="A87" s="25" t="s">
        <v>111</v>
      </c>
      <c r="B87" s="26">
        <v>126189</v>
      </c>
    </row>
    <row r="88" spans="1:2" x14ac:dyDescent="0.25">
      <c r="A88" s="25" t="s">
        <v>112</v>
      </c>
      <c r="B88" s="26">
        <v>164790</v>
      </c>
    </row>
    <row r="89" spans="1:2" x14ac:dyDescent="0.25">
      <c r="A89" s="25" t="s">
        <v>113</v>
      </c>
      <c r="B89" s="26">
        <v>151458</v>
      </c>
    </row>
    <row r="90" spans="1:2" x14ac:dyDescent="0.25">
      <c r="A90" s="25" t="s">
        <v>114</v>
      </c>
      <c r="B90" s="26">
        <v>126143</v>
      </c>
    </row>
    <row r="91" spans="1:2" x14ac:dyDescent="0.25">
      <c r="A91" s="25" t="s">
        <v>115</v>
      </c>
      <c r="B91" s="26">
        <v>122328</v>
      </c>
    </row>
    <row r="92" spans="1:2" x14ac:dyDescent="0.25">
      <c r="A92" s="25" t="s">
        <v>116</v>
      </c>
      <c r="B92" s="26">
        <v>137174</v>
      </c>
    </row>
    <row r="93" spans="1:2" x14ac:dyDescent="0.25">
      <c r="A93" s="25" t="s">
        <v>117</v>
      </c>
      <c r="B93" s="26">
        <v>121408</v>
      </c>
    </row>
    <row r="94" spans="1:2" x14ac:dyDescent="0.25">
      <c r="A94" s="25" t="s">
        <v>118</v>
      </c>
      <c r="B94" s="26">
        <v>334882</v>
      </c>
    </row>
    <row r="95" spans="1:2" x14ac:dyDescent="0.25">
      <c r="A95" s="25" t="s">
        <v>119</v>
      </c>
      <c r="B95" s="26">
        <v>79975</v>
      </c>
    </row>
    <row r="96" spans="1:2" x14ac:dyDescent="0.25">
      <c r="A96" s="27" t="s">
        <v>120</v>
      </c>
      <c r="B96" s="26">
        <v>90855</v>
      </c>
    </row>
    <row r="97" spans="1:2" x14ac:dyDescent="0.25">
      <c r="A97" s="27" t="s">
        <v>121</v>
      </c>
      <c r="B97" s="26">
        <v>149351</v>
      </c>
    </row>
    <row r="98" spans="1:2" x14ac:dyDescent="0.25">
      <c r="A98" s="27" t="s">
        <v>122</v>
      </c>
      <c r="B98" s="26">
        <v>94882</v>
      </c>
    </row>
    <row r="99" spans="1:2" x14ac:dyDescent="0.25">
      <c r="A99" s="27" t="s">
        <v>123</v>
      </c>
      <c r="B99" s="26">
        <v>120599</v>
      </c>
    </row>
    <row r="100" spans="1:2" x14ac:dyDescent="0.25">
      <c r="A100" s="27" t="s">
        <v>124</v>
      </c>
      <c r="B100" s="26">
        <v>144382</v>
      </c>
    </row>
    <row r="101" spans="1:2" x14ac:dyDescent="0.25">
      <c r="A101" s="27" t="s">
        <v>125</v>
      </c>
      <c r="B101" s="26">
        <v>79364</v>
      </c>
    </row>
    <row r="102" spans="1:2" x14ac:dyDescent="0.25">
      <c r="A102" s="27" t="s">
        <v>126</v>
      </c>
      <c r="B102" s="26">
        <v>184629</v>
      </c>
    </row>
    <row r="103" spans="1:2" x14ac:dyDescent="0.25">
      <c r="A103" s="27" t="s">
        <v>127</v>
      </c>
      <c r="B103" s="26">
        <v>73246</v>
      </c>
    </row>
    <row r="104" spans="1:2" x14ac:dyDescent="0.25">
      <c r="A104" s="27" t="s">
        <v>128</v>
      </c>
      <c r="B104" s="26">
        <v>91420</v>
      </c>
    </row>
    <row r="105" spans="1:2" x14ac:dyDescent="0.25">
      <c r="A105" s="27" t="s">
        <v>129</v>
      </c>
      <c r="B105" s="26">
        <v>96045</v>
      </c>
    </row>
    <row r="106" spans="1:2" x14ac:dyDescent="0.25">
      <c r="A106" s="27" t="s">
        <v>130</v>
      </c>
      <c r="B106" s="26">
        <v>169051</v>
      </c>
    </row>
    <row r="107" spans="1:2" x14ac:dyDescent="0.25">
      <c r="A107" s="27" t="s">
        <v>131</v>
      </c>
      <c r="B107" s="26">
        <v>192089</v>
      </c>
    </row>
    <row r="108" spans="1:2" x14ac:dyDescent="0.25">
      <c r="A108" s="27" t="s">
        <v>132</v>
      </c>
      <c r="B108" s="26">
        <v>101036</v>
      </c>
    </row>
    <row r="109" spans="1:2" x14ac:dyDescent="0.25">
      <c r="A109" s="27" t="s">
        <v>133</v>
      </c>
      <c r="B109" s="26">
        <v>81349</v>
      </c>
    </row>
    <row r="110" spans="1:2" x14ac:dyDescent="0.25">
      <c r="A110" s="27" t="s">
        <v>134</v>
      </c>
      <c r="B110" s="26">
        <v>94840</v>
      </c>
    </row>
    <row r="111" spans="1:2" x14ac:dyDescent="0.25">
      <c r="A111" s="27" t="s">
        <v>135</v>
      </c>
      <c r="B111" s="26">
        <v>156829</v>
      </c>
    </row>
    <row r="112" spans="1:2" x14ac:dyDescent="0.25">
      <c r="A112" s="27" t="s">
        <v>136</v>
      </c>
      <c r="B112" s="26">
        <v>108538</v>
      </c>
    </row>
    <row r="113" spans="1:2" x14ac:dyDescent="0.25">
      <c r="A113" s="27" t="s">
        <v>137</v>
      </c>
      <c r="B113" s="26">
        <v>173976</v>
      </c>
    </row>
    <row r="114" spans="1:2" x14ac:dyDescent="0.25">
      <c r="A114" s="27" t="s">
        <v>138</v>
      </c>
      <c r="B114" s="26">
        <v>159780</v>
      </c>
    </row>
    <row r="115" spans="1:2" x14ac:dyDescent="0.25">
      <c r="A115" s="27" t="s">
        <v>139</v>
      </c>
      <c r="B115" s="26">
        <v>102356</v>
      </c>
    </row>
    <row r="116" spans="1:2" x14ac:dyDescent="0.25">
      <c r="A116" s="27" t="s">
        <v>140</v>
      </c>
      <c r="B116" s="26">
        <v>119450</v>
      </c>
    </row>
    <row r="117" spans="1:2" x14ac:dyDescent="0.25">
      <c r="A117" s="27" t="s">
        <v>141</v>
      </c>
      <c r="B117" s="26">
        <v>91880</v>
      </c>
    </row>
    <row r="118" spans="1:2" x14ac:dyDescent="0.25">
      <c r="A118" s="27" t="s">
        <v>142</v>
      </c>
      <c r="B118" s="26">
        <v>152352</v>
      </c>
    </row>
    <row r="119" spans="1:2" x14ac:dyDescent="0.25">
      <c r="A119" s="27" t="s">
        <v>143</v>
      </c>
      <c r="B119" s="26">
        <v>118494</v>
      </c>
    </row>
    <row r="120" spans="1:2" x14ac:dyDescent="0.25">
      <c r="A120" s="27" t="s">
        <v>144</v>
      </c>
      <c r="B120" s="26">
        <v>281722</v>
      </c>
    </row>
    <row r="121" spans="1:2" x14ac:dyDescent="0.25">
      <c r="A121" s="27" t="s">
        <v>145</v>
      </c>
      <c r="B121" s="26">
        <v>118370</v>
      </c>
    </row>
    <row r="122" spans="1:2" x14ac:dyDescent="0.25">
      <c r="A122" s="27" t="s">
        <v>146</v>
      </c>
      <c r="B122" s="26">
        <v>118080</v>
      </c>
    </row>
    <row r="123" spans="1:2" x14ac:dyDescent="0.25">
      <c r="A123" s="27" t="s">
        <v>147</v>
      </c>
      <c r="B123" s="26">
        <v>147737</v>
      </c>
    </row>
    <row r="124" spans="1:2" x14ac:dyDescent="0.25">
      <c r="A124" s="27" t="s">
        <v>148</v>
      </c>
      <c r="B124" s="26">
        <v>73508</v>
      </c>
    </row>
    <row r="125" spans="1:2" x14ac:dyDescent="0.25">
      <c r="A125" s="27" t="s">
        <v>149</v>
      </c>
      <c r="B125" s="26">
        <v>86829</v>
      </c>
    </row>
    <row r="126" spans="1:2" x14ac:dyDescent="0.25">
      <c r="A126" s="27" t="s">
        <v>150</v>
      </c>
      <c r="B126" s="26">
        <v>128202</v>
      </c>
    </row>
    <row r="127" spans="1:2" x14ac:dyDescent="0.25">
      <c r="A127" s="27" t="s">
        <v>151</v>
      </c>
      <c r="B127" s="26">
        <v>98766</v>
      </c>
    </row>
    <row r="128" spans="1:2" x14ac:dyDescent="0.25">
      <c r="A128" s="27" t="s">
        <v>152</v>
      </c>
      <c r="B128" s="26">
        <v>73457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2099-FB13-433B-9F58-EAD13FE2A279}">
  <dimension ref="A1:T130"/>
  <sheetViews>
    <sheetView workbookViewId="0"/>
  </sheetViews>
  <sheetFormatPr defaultRowHeight="15" x14ac:dyDescent="0.25"/>
  <cols>
    <col min="1" max="1" width="13.140625" customWidth="1"/>
    <col min="2" max="2" width="15.7109375" customWidth="1"/>
    <col min="3" max="8" width="13.140625" customWidth="1"/>
  </cols>
  <sheetData>
    <row r="1" spans="1:20" ht="18.75" x14ac:dyDescent="0.3">
      <c r="A1" s="31" t="s">
        <v>162</v>
      </c>
    </row>
    <row r="2" spans="1:20" ht="48" customHeight="1" x14ac:dyDescent="0.25">
      <c r="A2" s="87" t="s">
        <v>163</v>
      </c>
      <c r="B2" s="87"/>
      <c r="C2" s="87"/>
      <c r="D2" s="87"/>
      <c r="E2" s="87"/>
      <c r="F2" s="87"/>
      <c r="G2" s="87"/>
      <c r="H2" s="32"/>
      <c r="I2" s="32"/>
    </row>
    <row r="4" spans="1:20" ht="56.25" x14ac:dyDescent="0.3">
      <c r="B4" s="33" t="s">
        <v>164</v>
      </c>
      <c r="C4" s="33" t="s">
        <v>165</v>
      </c>
    </row>
    <row r="5" spans="1:20" x14ac:dyDescent="0.25">
      <c r="B5" t="s">
        <v>166</v>
      </c>
      <c r="C5" s="34">
        <v>8737.1</v>
      </c>
      <c r="E5" s="22" t="s">
        <v>167</v>
      </c>
      <c r="G5" s="12"/>
      <c r="H5" s="1"/>
      <c r="I5" s="13"/>
      <c r="J5" s="13"/>
    </row>
    <row r="6" spans="1:20" x14ac:dyDescent="0.25">
      <c r="B6" t="s">
        <v>168</v>
      </c>
      <c r="C6" s="34">
        <v>7822.7</v>
      </c>
      <c r="E6" s="22" t="s">
        <v>169</v>
      </c>
      <c r="G6" s="11"/>
      <c r="I6" s="14"/>
      <c r="J6" s="14"/>
    </row>
    <row r="7" spans="1:20" x14ac:dyDescent="0.25">
      <c r="B7" t="s">
        <v>170</v>
      </c>
      <c r="C7" s="34">
        <v>6458.1</v>
      </c>
      <c r="E7" s="22" t="s">
        <v>171</v>
      </c>
      <c r="F7" s="22"/>
      <c r="L7" s="14"/>
      <c r="O7" s="35"/>
    </row>
    <row r="8" spans="1:20" x14ac:dyDescent="0.25">
      <c r="B8" t="s">
        <v>172</v>
      </c>
      <c r="C8" s="34">
        <v>4790</v>
      </c>
      <c r="E8" s="22" t="s">
        <v>173</v>
      </c>
      <c r="F8" s="22"/>
      <c r="L8" s="14"/>
      <c r="N8" s="14"/>
    </row>
    <row r="9" spans="1:20" x14ac:dyDescent="0.25">
      <c r="B9" t="s">
        <v>174</v>
      </c>
      <c r="C9" s="34">
        <v>2037.4</v>
      </c>
      <c r="E9" s="22" t="s">
        <v>175</v>
      </c>
      <c r="F9" s="22"/>
      <c r="I9" s="22" t="s">
        <v>176</v>
      </c>
      <c r="L9" s="14"/>
      <c r="N9" s="14"/>
      <c r="T9" s="16"/>
    </row>
    <row r="10" spans="1:20" ht="14.45" customHeight="1" x14ac:dyDescent="0.25">
      <c r="B10" t="s">
        <v>177</v>
      </c>
      <c r="C10" s="34">
        <v>24827.5</v>
      </c>
      <c r="E10" s="22" t="s">
        <v>178</v>
      </c>
      <c r="F10" s="22"/>
      <c r="I10" s="22" t="s">
        <v>176</v>
      </c>
    </row>
    <row r="11" spans="1:20" x14ac:dyDescent="0.25">
      <c r="B11" t="s">
        <v>179</v>
      </c>
      <c r="C11" s="34">
        <v>8615.6</v>
      </c>
      <c r="E11" s="36" t="s">
        <v>180</v>
      </c>
      <c r="I11" s="22" t="s">
        <v>176</v>
      </c>
    </row>
    <row r="12" spans="1:20" x14ac:dyDescent="0.25">
      <c r="B12" t="s">
        <v>181</v>
      </c>
      <c r="C12" s="34">
        <v>2864.7</v>
      </c>
      <c r="P12" s="11"/>
    </row>
    <row r="13" spans="1:20" x14ac:dyDescent="0.25">
      <c r="B13" t="s">
        <v>182</v>
      </c>
      <c r="C13" s="34">
        <v>6064</v>
      </c>
      <c r="E13" s="22" t="s">
        <v>183</v>
      </c>
      <c r="K13" s="11"/>
    </row>
    <row r="14" spans="1:20" x14ac:dyDescent="0.25">
      <c r="B14" t="s">
        <v>184</v>
      </c>
      <c r="C14" s="34">
        <v>24668.799999999999</v>
      </c>
      <c r="E14" s="22"/>
    </row>
    <row r="15" spans="1:20" x14ac:dyDescent="0.25">
      <c r="B15" t="s">
        <v>185</v>
      </c>
      <c r="C15" s="34">
        <v>887.2</v>
      </c>
    </row>
    <row r="16" spans="1:20" x14ac:dyDescent="0.25">
      <c r="B16" t="s">
        <v>186</v>
      </c>
      <c r="C16" s="34">
        <v>891.1</v>
      </c>
      <c r="E16" t="s">
        <v>187</v>
      </c>
    </row>
    <row r="17" spans="2:5" x14ac:dyDescent="0.25">
      <c r="B17" t="s">
        <v>188</v>
      </c>
      <c r="C17" s="34">
        <v>11201.2</v>
      </c>
      <c r="E17" s="22" t="s">
        <v>189</v>
      </c>
    </row>
    <row r="18" spans="2:5" x14ac:dyDescent="0.25">
      <c r="B18" t="s">
        <v>190</v>
      </c>
      <c r="C18" s="34">
        <v>18985.400000000001</v>
      </c>
      <c r="E18" s="22"/>
    </row>
    <row r="19" spans="2:5" x14ac:dyDescent="0.25">
      <c r="B19" t="s">
        <v>191</v>
      </c>
      <c r="C19" s="34">
        <v>22233.200000000001</v>
      </c>
    </row>
    <row r="20" spans="2:5" x14ac:dyDescent="0.25">
      <c r="B20" t="s">
        <v>192</v>
      </c>
      <c r="C20" s="34">
        <v>17550.900000000001</v>
      </c>
      <c r="E20" s="22" t="s">
        <v>193</v>
      </c>
    </row>
    <row r="21" spans="2:5" x14ac:dyDescent="0.25">
      <c r="B21" t="s">
        <v>194</v>
      </c>
      <c r="C21" s="34">
        <v>25855.5</v>
      </c>
      <c r="E21" s="22"/>
    </row>
    <row r="22" spans="2:5" x14ac:dyDescent="0.25">
      <c r="B22" t="s">
        <v>195</v>
      </c>
      <c r="C22" s="34">
        <v>4159.7</v>
      </c>
      <c r="E22" s="22"/>
    </row>
    <row r="23" spans="2:5" x14ac:dyDescent="0.25">
      <c r="B23" t="s">
        <v>196</v>
      </c>
      <c r="C23" s="34">
        <v>23299</v>
      </c>
      <c r="E23" s="22" t="s">
        <v>197</v>
      </c>
    </row>
    <row r="24" spans="2:5" x14ac:dyDescent="0.25">
      <c r="B24" t="s">
        <v>198</v>
      </c>
      <c r="C24" s="34">
        <v>5858.3</v>
      </c>
      <c r="E24" s="22"/>
    </row>
    <row r="25" spans="2:5" x14ac:dyDescent="0.25">
      <c r="B25" t="s">
        <v>199</v>
      </c>
      <c r="C25" s="34">
        <v>23888.3</v>
      </c>
      <c r="E25" s="22"/>
    </row>
    <row r="26" spans="2:5" x14ac:dyDescent="0.25">
      <c r="B26" t="s">
        <v>200</v>
      </c>
      <c r="C26" s="34">
        <v>5270.4</v>
      </c>
    </row>
    <row r="27" spans="2:5" x14ac:dyDescent="0.25">
      <c r="B27" t="s">
        <v>201</v>
      </c>
      <c r="C27" s="34">
        <v>11785.4</v>
      </c>
      <c r="E27" s="22" t="s">
        <v>202</v>
      </c>
    </row>
    <row r="28" spans="2:5" x14ac:dyDescent="0.25">
      <c r="B28" t="s">
        <v>203</v>
      </c>
      <c r="C28" s="34">
        <v>8186.6</v>
      </c>
      <c r="E28" s="22"/>
    </row>
    <row r="29" spans="2:5" x14ac:dyDescent="0.25">
      <c r="B29" t="s">
        <v>204</v>
      </c>
      <c r="C29" s="34">
        <v>15733.8</v>
      </c>
      <c r="E29" s="22"/>
    </row>
    <row r="30" spans="2:5" x14ac:dyDescent="0.25">
      <c r="B30" t="s">
        <v>205</v>
      </c>
      <c r="C30" s="34">
        <v>3665.2</v>
      </c>
      <c r="E30" s="22"/>
    </row>
    <row r="31" spans="2:5" x14ac:dyDescent="0.25">
      <c r="B31" t="s">
        <v>206</v>
      </c>
      <c r="C31" s="34">
        <v>26792.3</v>
      </c>
      <c r="E31" s="22" t="s">
        <v>207</v>
      </c>
    </row>
    <row r="32" spans="2:5" x14ac:dyDescent="0.25">
      <c r="B32" t="s">
        <v>208</v>
      </c>
      <c r="C32" s="34">
        <v>5900.7</v>
      </c>
    </row>
    <row r="33" spans="2:20" x14ac:dyDescent="0.25">
      <c r="B33" t="s">
        <v>209</v>
      </c>
      <c r="C33" s="34">
        <v>34055.599999999999</v>
      </c>
    </row>
    <row r="34" spans="2:20" x14ac:dyDescent="0.25">
      <c r="B34" t="s">
        <v>210</v>
      </c>
      <c r="C34" s="34">
        <v>29860.5</v>
      </c>
      <c r="T34" s="18"/>
    </row>
    <row r="35" spans="2:20" x14ac:dyDescent="0.25">
      <c r="B35" t="s">
        <v>211</v>
      </c>
      <c r="C35" s="34">
        <v>19866.8</v>
      </c>
      <c r="T35" s="18"/>
    </row>
    <row r="36" spans="2:20" x14ac:dyDescent="0.25">
      <c r="B36" t="s">
        <v>212</v>
      </c>
      <c r="C36" s="34">
        <v>19520.900000000001</v>
      </c>
      <c r="M36" s="13"/>
      <c r="N36" s="37"/>
      <c r="O36" s="11"/>
      <c r="Q36" s="17"/>
      <c r="T36" s="18"/>
    </row>
    <row r="37" spans="2:20" x14ac:dyDescent="0.25">
      <c r="B37" t="s">
        <v>213</v>
      </c>
      <c r="C37" s="34">
        <v>33238.5</v>
      </c>
      <c r="M37" s="13"/>
      <c r="N37" s="37"/>
      <c r="O37" s="11"/>
      <c r="Q37" s="17"/>
      <c r="T37" s="18"/>
    </row>
    <row r="38" spans="2:20" x14ac:dyDescent="0.25">
      <c r="B38" t="s">
        <v>214</v>
      </c>
      <c r="C38" s="34">
        <v>30861.1</v>
      </c>
      <c r="L38" s="17"/>
      <c r="M38" s="13"/>
      <c r="N38" s="37"/>
      <c r="O38" s="11"/>
      <c r="Q38" s="17"/>
      <c r="T38" s="18"/>
    </row>
    <row r="39" spans="2:20" x14ac:dyDescent="0.25">
      <c r="B39" t="s">
        <v>215</v>
      </c>
      <c r="C39" s="34">
        <v>41011.4</v>
      </c>
      <c r="L39" s="15"/>
      <c r="M39" s="13"/>
      <c r="N39" s="37"/>
      <c r="O39" s="11"/>
      <c r="Q39" s="17"/>
      <c r="T39" s="18"/>
    </row>
    <row r="40" spans="2:20" x14ac:dyDescent="0.25">
      <c r="B40" t="s">
        <v>216</v>
      </c>
      <c r="C40" s="34">
        <v>829.6</v>
      </c>
      <c r="L40" s="15"/>
      <c r="R40" s="22"/>
      <c r="T40" s="18"/>
    </row>
    <row r="41" spans="2:20" x14ac:dyDescent="0.25">
      <c r="B41" t="s">
        <v>217</v>
      </c>
      <c r="C41" s="34">
        <v>12873.9</v>
      </c>
      <c r="L41" s="15"/>
    </row>
    <row r="42" spans="2:20" x14ac:dyDescent="0.25">
      <c r="B42" t="s">
        <v>218</v>
      </c>
      <c r="C42" s="34">
        <v>33320.400000000001</v>
      </c>
      <c r="E42" s="22" t="s">
        <v>219</v>
      </c>
      <c r="L42" s="22"/>
    </row>
    <row r="43" spans="2:20" x14ac:dyDescent="0.25">
      <c r="B43" t="s">
        <v>220</v>
      </c>
      <c r="C43" s="34">
        <v>8490.2999999999993</v>
      </c>
      <c r="E43" s="22"/>
      <c r="F43" s="11"/>
    </row>
    <row r="44" spans="2:20" x14ac:dyDescent="0.25">
      <c r="B44" t="s">
        <v>221</v>
      </c>
      <c r="C44" s="34">
        <v>15780.5</v>
      </c>
      <c r="F44" s="15"/>
    </row>
    <row r="45" spans="2:20" x14ac:dyDescent="0.25">
      <c r="B45" t="s">
        <v>222</v>
      </c>
      <c r="C45" s="34">
        <v>34641.1</v>
      </c>
      <c r="F45" s="15"/>
    </row>
    <row r="46" spans="2:20" x14ac:dyDescent="0.25">
      <c r="B46" t="s">
        <v>223</v>
      </c>
      <c r="C46" s="34">
        <v>3736.7</v>
      </c>
      <c r="F46" s="11"/>
    </row>
    <row r="47" spans="2:20" x14ac:dyDescent="0.25">
      <c r="B47" t="s">
        <v>224</v>
      </c>
      <c r="C47" s="34">
        <v>23104</v>
      </c>
      <c r="F47" s="11"/>
    </row>
    <row r="48" spans="2:20" x14ac:dyDescent="0.25">
      <c r="B48" t="s">
        <v>225</v>
      </c>
      <c r="C48" s="34">
        <v>17032.900000000001</v>
      </c>
      <c r="F48" s="11"/>
    </row>
    <row r="49" spans="2:3" x14ac:dyDescent="0.25">
      <c r="B49" t="s">
        <v>226</v>
      </c>
      <c r="C49" s="34">
        <v>37711.599999999999</v>
      </c>
    </row>
    <row r="50" spans="2:3" x14ac:dyDescent="0.25">
      <c r="B50" t="s">
        <v>227</v>
      </c>
      <c r="C50" s="34">
        <v>11189.1</v>
      </c>
    </row>
    <row r="51" spans="2:3" x14ac:dyDescent="0.25">
      <c r="B51" t="s">
        <v>228</v>
      </c>
      <c r="C51" s="34">
        <v>17926.5</v>
      </c>
    </row>
    <row r="52" spans="2:3" x14ac:dyDescent="0.25">
      <c r="B52" t="s">
        <v>229</v>
      </c>
      <c r="C52" s="34">
        <v>22161.1</v>
      </c>
    </row>
    <row r="53" spans="2:3" x14ac:dyDescent="0.25">
      <c r="B53" t="s">
        <v>230</v>
      </c>
      <c r="C53" s="34">
        <v>7372.8</v>
      </c>
    </row>
    <row r="54" spans="2:3" x14ac:dyDescent="0.25">
      <c r="B54" t="s">
        <v>231</v>
      </c>
      <c r="C54" s="34">
        <v>30168.6</v>
      </c>
    </row>
    <row r="55" spans="2:3" x14ac:dyDescent="0.25">
      <c r="B55" t="s">
        <v>232</v>
      </c>
      <c r="C55" s="34">
        <v>40652.800000000003</v>
      </c>
    </row>
    <row r="56" spans="2:3" x14ac:dyDescent="0.25">
      <c r="B56" t="s">
        <v>233</v>
      </c>
      <c r="C56" s="34">
        <v>25505.7</v>
      </c>
    </row>
    <row r="57" spans="2:3" x14ac:dyDescent="0.25">
      <c r="B57" t="s">
        <v>234</v>
      </c>
      <c r="C57" s="34">
        <v>24524.9</v>
      </c>
    </row>
    <row r="58" spans="2:3" x14ac:dyDescent="0.25">
      <c r="B58" t="s">
        <v>235</v>
      </c>
      <c r="C58" s="34">
        <v>6020</v>
      </c>
    </row>
    <row r="59" spans="2:3" x14ac:dyDescent="0.25">
      <c r="B59" t="s">
        <v>236</v>
      </c>
      <c r="C59" s="34">
        <v>22647.8</v>
      </c>
    </row>
    <row r="60" spans="2:3" x14ac:dyDescent="0.25">
      <c r="B60" t="s">
        <v>237</v>
      </c>
      <c r="C60" s="34">
        <v>29048</v>
      </c>
    </row>
    <row r="61" spans="2:3" x14ac:dyDescent="0.25">
      <c r="B61" t="s">
        <v>238</v>
      </c>
      <c r="C61" s="34">
        <v>45624.5</v>
      </c>
    </row>
    <row r="62" spans="2:3" x14ac:dyDescent="0.25">
      <c r="B62" t="s">
        <v>239</v>
      </c>
      <c r="C62" s="34">
        <v>21105.1</v>
      </c>
    </row>
    <row r="63" spans="2:3" x14ac:dyDescent="0.25">
      <c r="B63" t="s">
        <v>240</v>
      </c>
      <c r="C63" s="34">
        <v>5425.1</v>
      </c>
    </row>
    <row r="64" spans="2:3" x14ac:dyDescent="0.25">
      <c r="B64" t="s">
        <v>241</v>
      </c>
      <c r="C64" s="34">
        <v>23357.5</v>
      </c>
    </row>
    <row r="65" spans="2:3" x14ac:dyDescent="0.25">
      <c r="B65" t="s">
        <v>242</v>
      </c>
      <c r="C65" s="34">
        <v>6051.7</v>
      </c>
    </row>
    <row r="66" spans="2:3" x14ac:dyDescent="0.25">
      <c r="B66" t="s">
        <v>243</v>
      </c>
      <c r="C66" s="34">
        <v>1108.7</v>
      </c>
    </row>
    <row r="67" spans="2:3" x14ac:dyDescent="0.25">
      <c r="B67" t="s">
        <v>244</v>
      </c>
      <c r="C67" s="34">
        <v>651.4</v>
      </c>
    </row>
    <row r="68" spans="2:3" x14ac:dyDescent="0.25">
      <c r="B68" t="s">
        <v>245</v>
      </c>
      <c r="C68" s="34">
        <v>33684.6</v>
      </c>
    </row>
    <row r="69" spans="2:3" x14ac:dyDescent="0.25">
      <c r="B69" t="s">
        <v>246</v>
      </c>
      <c r="C69" s="34">
        <v>3615.1</v>
      </c>
    </row>
    <row r="70" spans="2:3" x14ac:dyDescent="0.25">
      <c r="B70" t="s">
        <v>247</v>
      </c>
      <c r="C70" s="34">
        <v>33329.1</v>
      </c>
    </row>
    <row r="71" spans="2:3" x14ac:dyDescent="0.25">
      <c r="B71" t="s">
        <v>248</v>
      </c>
      <c r="C71" s="34">
        <v>25341.9</v>
      </c>
    </row>
    <row r="72" spans="2:3" x14ac:dyDescent="0.25">
      <c r="B72" t="s">
        <v>249</v>
      </c>
      <c r="C72" s="34">
        <v>13298.6</v>
      </c>
    </row>
    <row r="73" spans="2:3" x14ac:dyDescent="0.25">
      <c r="B73" t="s">
        <v>250</v>
      </c>
      <c r="C73" s="34">
        <v>17422.7</v>
      </c>
    </row>
    <row r="74" spans="2:3" x14ac:dyDescent="0.25">
      <c r="B74" t="s">
        <v>251</v>
      </c>
      <c r="C74" s="34">
        <v>52923.9</v>
      </c>
    </row>
    <row r="75" spans="2:3" x14ac:dyDescent="0.25">
      <c r="B75" t="s">
        <v>252</v>
      </c>
      <c r="C75" s="34">
        <v>27995.7</v>
      </c>
    </row>
    <row r="76" spans="2:3" x14ac:dyDescent="0.25">
      <c r="B76" t="s">
        <v>253</v>
      </c>
      <c r="C76" s="34">
        <v>27647.7</v>
      </c>
    </row>
    <row r="77" spans="2:3" x14ac:dyDescent="0.25">
      <c r="B77" t="s">
        <v>254</v>
      </c>
      <c r="C77" s="34">
        <v>4783.2</v>
      </c>
    </row>
    <row r="78" spans="2:3" x14ac:dyDescent="0.25">
      <c r="B78" t="s">
        <v>255</v>
      </c>
      <c r="C78" s="34">
        <v>8794.5</v>
      </c>
    </row>
    <row r="79" spans="2:3" x14ac:dyDescent="0.25">
      <c r="B79" t="s">
        <v>256</v>
      </c>
      <c r="C79" s="34">
        <v>9444.2000000000007</v>
      </c>
    </row>
    <row r="80" spans="2:3" x14ac:dyDescent="0.25">
      <c r="B80" t="s">
        <v>257</v>
      </c>
      <c r="C80" s="34">
        <v>10025.4</v>
      </c>
    </row>
    <row r="81" spans="1:3" x14ac:dyDescent="0.25">
      <c r="B81" t="s">
        <v>258</v>
      </c>
      <c r="C81" s="34">
        <v>22092.1</v>
      </c>
    </row>
    <row r="82" spans="1:3" x14ac:dyDescent="0.25">
      <c r="A82" t="s">
        <v>187</v>
      </c>
      <c r="B82" t="s">
        <v>259</v>
      </c>
      <c r="C82" s="34">
        <v>33643.1</v>
      </c>
    </row>
    <row r="83" spans="1:3" x14ac:dyDescent="0.25">
      <c r="B83" t="s">
        <v>260</v>
      </c>
      <c r="C83" s="34">
        <v>25092.6</v>
      </c>
    </row>
    <row r="84" spans="1:3" x14ac:dyDescent="0.25">
      <c r="B84" t="s">
        <v>261</v>
      </c>
      <c r="C84" s="34">
        <v>28519.3</v>
      </c>
    </row>
    <row r="85" spans="1:3" x14ac:dyDescent="0.25">
      <c r="B85" t="s">
        <v>262</v>
      </c>
      <c r="C85" s="34">
        <v>22713.599999999999</v>
      </c>
    </row>
    <row r="86" spans="1:3" x14ac:dyDescent="0.25">
      <c r="B86" t="s">
        <v>263</v>
      </c>
      <c r="C86" s="34">
        <v>8369.5</v>
      </c>
    </row>
    <row r="87" spans="1:3" x14ac:dyDescent="0.25">
      <c r="B87" t="s">
        <v>264</v>
      </c>
      <c r="C87" s="34">
        <v>21437.8</v>
      </c>
    </row>
    <row r="88" spans="1:3" x14ac:dyDescent="0.25">
      <c r="B88" t="s">
        <v>265</v>
      </c>
      <c r="C88" s="34">
        <v>31771</v>
      </c>
    </row>
    <row r="89" spans="1:3" x14ac:dyDescent="0.25">
      <c r="B89" t="s">
        <v>266</v>
      </c>
      <c r="C89" s="34">
        <v>24843.5</v>
      </c>
    </row>
    <row r="90" spans="1:3" x14ac:dyDescent="0.25">
      <c r="B90" t="s">
        <v>267</v>
      </c>
      <c r="C90" s="34">
        <v>17452.7</v>
      </c>
    </row>
    <row r="91" spans="1:3" x14ac:dyDescent="0.25">
      <c r="B91" t="s">
        <v>268</v>
      </c>
      <c r="C91" s="34">
        <v>14915.6</v>
      </c>
    </row>
    <row r="92" spans="1:3" x14ac:dyDescent="0.25">
      <c r="B92" t="s">
        <v>269</v>
      </c>
      <c r="C92" s="34">
        <v>18578.400000000001</v>
      </c>
    </row>
    <row r="93" spans="1:3" x14ac:dyDescent="0.25">
      <c r="B93" t="s">
        <v>270</v>
      </c>
      <c r="C93" s="34">
        <v>8330.4</v>
      </c>
    </row>
    <row r="94" spans="1:3" x14ac:dyDescent="0.25">
      <c r="B94" t="s">
        <v>271</v>
      </c>
      <c r="C94" s="34">
        <v>19331.5</v>
      </c>
    </row>
    <row r="95" spans="1:3" x14ac:dyDescent="0.25">
      <c r="B95" t="s">
        <v>272</v>
      </c>
      <c r="C95" s="34">
        <v>20852</v>
      </c>
    </row>
    <row r="96" spans="1:3" x14ac:dyDescent="0.25">
      <c r="B96" t="s">
        <v>273</v>
      </c>
      <c r="C96" s="34">
        <v>18424.599999999999</v>
      </c>
    </row>
    <row r="97" spans="2:3" x14ac:dyDescent="0.25">
      <c r="B97" t="s">
        <v>274</v>
      </c>
      <c r="C97" s="34">
        <v>38180.199999999997</v>
      </c>
    </row>
    <row r="98" spans="2:3" x14ac:dyDescent="0.25">
      <c r="B98" t="s">
        <v>275</v>
      </c>
      <c r="C98" s="34">
        <v>1044.9000000000001</v>
      </c>
    </row>
    <row r="99" spans="2:3" x14ac:dyDescent="0.25">
      <c r="B99" t="s">
        <v>276</v>
      </c>
      <c r="C99" s="34">
        <v>9132.1</v>
      </c>
    </row>
    <row r="100" spans="2:3" x14ac:dyDescent="0.25">
      <c r="B100" t="s">
        <v>277</v>
      </c>
      <c r="C100" s="34">
        <v>20729</v>
      </c>
    </row>
    <row r="101" spans="2:3" x14ac:dyDescent="0.25">
      <c r="B101" t="s">
        <v>278</v>
      </c>
      <c r="C101" s="34">
        <v>23415.5</v>
      </c>
    </row>
    <row r="102" spans="2:3" x14ac:dyDescent="0.25">
      <c r="B102" t="s">
        <v>279</v>
      </c>
      <c r="C102" s="34">
        <v>24640.9</v>
      </c>
    </row>
    <row r="103" spans="2:3" x14ac:dyDescent="0.25">
      <c r="B103" t="s">
        <v>280</v>
      </c>
      <c r="C103" s="34">
        <v>20411.2</v>
      </c>
    </row>
    <row r="104" spans="2:3" x14ac:dyDescent="0.25">
      <c r="B104" t="s">
        <v>281</v>
      </c>
      <c r="C104" s="34">
        <v>20714.400000000001</v>
      </c>
    </row>
    <row r="105" spans="2:3" x14ac:dyDescent="0.25">
      <c r="B105" t="s">
        <v>282</v>
      </c>
      <c r="C105" s="34">
        <v>31207.9</v>
      </c>
    </row>
    <row r="106" spans="2:3" x14ac:dyDescent="0.25">
      <c r="B106" t="s">
        <v>283</v>
      </c>
      <c r="C106" s="34">
        <v>15070.4</v>
      </c>
    </row>
    <row r="107" spans="2:3" x14ac:dyDescent="0.25">
      <c r="B107" t="s">
        <v>284</v>
      </c>
      <c r="C107" s="34">
        <v>16510</v>
      </c>
    </row>
    <row r="108" spans="2:3" x14ac:dyDescent="0.25">
      <c r="B108" t="s">
        <v>285</v>
      </c>
      <c r="C108" s="34">
        <v>3145.5</v>
      </c>
    </row>
    <row r="109" spans="2:3" x14ac:dyDescent="0.25">
      <c r="B109" t="s">
        <v>286</v>
      </c>
      <c r="C109" s="34">
        <v>28155</v>
      </c>
    </row>
    <row r="110" spans="2:3" x14ac:dyDescent="0.25">
      <c r="B110" t="s">
        <v>287</v>
      </c>
      <c r="C110" s="34">
        <v>28782.5</v>
      </c>
    </row>
    <row r="111" spans="2:3" x14ac:dyDescent="0.25">
      <c r="B111" t="s">
        <v>288</v>
      </c>
      <c r="C111" s="34">
        <v>29101.5</v>
      </c>
    </row>
    <row r="112" spans="2:3" x14ac:dyDescent="0.25">
      <c r="B112" t="s">
        <v>289</v>
      </c>
      <c r="C112" s="34">
        <v>9653.5</v>
      </c>
    </row>
    <row r="113" spans="2:3" x14ac:dyDescent="0.25">
      <c r="B113" t="s">
        <v>290</v>
      </c>
      <c r="C113" s="34">
        <v>1201.0999999999999</v>
      </c>
    </row>
    <row r="114" spans="2:3" x14ac:dyDescent="0.25">
      <c r="B114" t="s">
        <v>291</v>
      </c>
      <c r="C114" s="34">
        <v>8689.5</v>
      </c>
    </row>
    <row r="115" spans="2:3" x14ac:dyDescent="0.25">
      <c r="B115" t="s">
        <v>292</v>
      </c>
      <c r="C115" s="34">
        <v>2573.8000000000002</v>
      </c>
    </row>
    <row r="116" spans="2:3" x14ac:dyDescent="0.25">
      <c r="B116" t="s">
        <v>293</v>
      </c>
      <c r="C116" s="34">
        <v>39801.199999999997</v>
      </c>
    </row>
    <row r="117" spans="2:3" x14ac:dyDescent="0.25">
      <c r="B117" t="s">
        <v>294</v>
      </c>
      <c r="C117" s="34">
        <v>26526</v>
      </c>
    </row>
    <row r="118" spans="2:3" x14ac:dyDescent="0.25">
      <c r="B118" t="s">
        <v>295</v>
      </c>
      <c r="C118" s="34">
        <v>24049.200000000001</v>
      </c>
    </row>
    <row r="119" spans="2:3" x14ac:dyDescent="0.25">
      <c r="B119" t="s">
        <v>296</v>
      </c>
      <c r="C119" s="34">
        <v>2487.6</v>
      </c>
    </row>
    <row r="120" spans="2:3" x14ac:dyDescent="0.25">
      <c r="B120" t="s">
        <v>297</v>
      </c>
      <c r="C120" s="34">
        <v>55089</v>
      </c>
    </row>
    <row r="121" spans="2:3" x14ac:dyDescent="0.25">
      <c r="B121" t="s">
        <v>298</v>
      </c>
      <c r="C121" s="34">
        <v>30610.2</v>
      </c>
    </row>
    <row r="122" spans="2:3" x14ac:dyDescent="0.25">
      <c r="B122" t="s">
        <v>299</v>
      </c>
      <c r="C122" s="34">
        <v>15831.6</v>
      </c>
    </row>
    <row r="123" spans="2:3" x14ac:dyDescent="0.25">
      <c r="B123" t="s">
        <v>300</v>
      </c>
      <c r="C123" s="34">
        <v>19882.2</v>
      </c>
    </row>
    <row r="124" spans="2:3" x14ac:dyDescent="0.25">
      <c r="B124" t="s">
        <v>301</v>
      </c>
      <c r="C124" s="34">
        <v>21726.7</v>
      </c>
    </row>
    <row r="125" spans="2:3" x14ac:dyDescent="0.25">
      <c r="B125" t="s">
        <v>302</v>
      </c>
      <c r="C125" s="34">
        <v>34255.800000000003</v>
      </c>
    </row>
    <row r="126" spans="2:3" x14ac:dyDescent="0.25">
      <c r="B126" t="s">
        <v>303</v>
      </c>
      <c r="C126" s="34">
        <v>33256.6</v>
      </c>
    </row>
    <row r="127" spans="2:3" x14ac:dyDescent="0.25">
      <c r="B127" t="s">
        <v>304</v>
      </c>
      <c r="C127" s="34">
        <v>2691.5</v>
      </c>
    </row>
    <row r="128" spans="2:3" x14ac:dyDescent="0.25">
      <c r="B128" t="s">
        <v>305</v>
      </c>
      <c r="C128" s="34">
        <v>1574.3</v>
      </c>
    </row>
    <row r="129" spans="2:3" x14ac:dyDescent="0.25">
      <c r="B129" t="s">
        <v>306</v>
      </c>
      <c r="C129" s="34">
        <v>12087</v>
      </c>
    </row>
    <row r="130" spans="2:3" x14ac:dyDescent="0.25">
      <c r="B130" t="s">
        <v>307</v>
      </c>
      <c r="C130" s="34">
        <v>27305.5</v>
      </c>
    </row>
  </sheetData>
  <mergeCells count="1"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BD70B-5DA5-418F-935C-4F9D53C5CC99}">
  <dimension ref="A1:L33"/>
  <sheetViews>
    <sheetView workbookViewId="0">
      <selection sqref="A1:B1"/>
    </sheetView>
  </sheetViews>
  <sheetFormatPr defaultColWidth="8.7109375" defaultRowHeight="18.75" x14ac:dyDescent="0.3"/>
  <cols>
    <col min="1" max="9" width="8.7109375" style="2"/>
    <col min="10" max="10" width="12.7109375" style="2" customWidth="1"/>
    <col min="11" max="16384" width="8.7109375" style="2"/>
  </cols>
  <sheetData>
    <row r="1" spans="1:12" x14ac:dyDescent="0.3">
      <c r="A1" s="88" t="s">
        <v>308</v>
      </c>
      <c r="B1" s="88"/>
    </row>
    <row r="2" spans="1:12" ht="20.25" x14ac:dyDescent="0.35">
      <c r="B2" s="2" t="s">
        <v>309</v>
      </c>
    </row>
    <row r="3" spans="1:12" ht="20.25" x14ac:dyDescent="0.35">
      <c r="B3" s="2" t="s">
        <v>310</v>
      </c>
    </row>
    <row r="5" spans="1:12" x14ac:dyDescent="0.3">
      <c r="B5" s="2" t="s">
        <v>311</v>
      </c>
    </row>
    <row r="6" spans="1:12" ht="20.25" x14ac:dyDescent="0.35">
      <c r="B6" s="2" t="s">
        <v>312</v>
      </c>
      <c r="G6" s="2">
        <v>120</v>
      </c>
    </row>
    <row r="8" spans="1:12" x14ac:dyDescent="0.3">
      <c r="J8" s="2" t="s">
        <v>313</v>
      </c>
    </row>
    <row r="9" spans="1:12" ht="21" x14ac:dyDescent="0.35">
      <c r="B9" s="38" t="s">
        <v>314</v>
      </c>
      <c r="J9" s="29" t="s">
        <v>315</v>
      </c>
    </row>
    <row r="10" spans="1:12" x14ac:dyDescent="0.3">
      <c r="B10" s="2">
        <v>18</v>
      </c>
      <c r="G10" s="39" t="s">
        <v>316</v>
      </c>
      <c r="H10" s="40"/>
      <c r="I10" s="40"/>
      <c r="J10" s="41"/>
    </row>
    <row r="11" spans="1:12" x14ac:dyDescent="0.3">
      <c r="B11" s="2">
        <v>31</v>
      </c>
      <c r="G11" s="42" t="s">
        <v>317</v>
      </c>
      <c r="H11" s="43"/>
      <c r="I11" s="43"/>
      <c r="J11" s="41"/>
    </row>
    <row r="12" spans="1:12" x14ac:dyDescent="0.3">
      <c r="B12" s="2">
        <v>186</v>
      </c>
      <c r="G12" s="39" t="s">
        <v>318</v>
      </c>
      <c r="H12" s="40"/>
      <c r="I12" s="40"/>
      <c r="J12" s="41"/>
    </row>
    <row r="13" spans="1:12" x14ac:dyDescent="0.3">
      <c r="B13" s="2">
        <v>85</v>
      </c>
    </row>
    <row r="14" spans="1:12" x14ac:dyDescent="0.3">
      <c r="B14" s="2">
        <v>29</v>
      </c>
      <c r="H14" s="2" t="s">
        <v>319</v>
      </c>
      <c r="J14" s="29" t="s">
        <v>317</v>
      </c>
      <c r="L14" s="2" t="s">
        <v>320</v>
      </c>
    </row>
    <row r="15" spans="1:12" x14ac:dyDescent="0.3">
      <c r="B15" s="2">
        <v>135</v>
      </c>
    </row>
    <row r="16" spans="1:12" x14ac:dyDescent="0.3">
      <c r="B16" s="2">
        <v>86</v>
      </c>
    </row>
    <row r="17" spans="2:9" x14ac:dyDescent="0.3">
      <c r="B17" s="2">
        <v>54</v>
      </c>
    </row>
    <row r="18" spans="2:9" x14ac:dyDescent="0.3">
      <c r="B18" s="2">
        <v>28</v>
      </c>
      <c r="H18" s="44"/>
      <c r="I18" s="44"/>
    </row>
    <row r="19" spans="2:9" x14ac:dyDescent="0.3">
      <c r="B19" s="2">
        <v>35</v>
      </c>
      <c r="H19"/>
      <c r="I19"/>
    </row>
    <row r="20" spans="2:9" x14ac:dyDescent="0.3">
      <c r="B20" s="2">
        <v>37</v>
      </c>
      <c r="H20"/>
      <c r="I20"/>
    </row>
    <row r="21" spans="2:9" x14ac:dyDescent="0.3">
      <c r="B21" s="2">
        <v>28</v>
      </c>
      <c r="H21"/>
      <c r="I21"/>
    </row>
    <row r="22" spans="2:9" x14ac:dyDescent="0.3">
      <c r="B22" s="2">
        <v>390</v>
      </c>
      <c r="H22"/>
      <c r="I22"/>
    </row>
    <row r="23" spans="2:9" x14ac:dyDescent="0.3">
      <c r="B23" s="2">
        <v>32</v>
      </c>
      <c r="H23"/>
      <c r="I23"/>
    </row>
    <row r="24" spans="2:9" x14ac:dyDescent="0.3">
      <c r="B24" s="2">
        <v>24</v>
      </c>
      <c r="H24"/>
      <c r="I24"/>
    </row>
    <row r="25" spans="2:9" x14ac:dyDescent="0.3">
      <c r="B25" s="2">
        <v>19</v>
      </c>
      <c r="H25"/>
      <c r="I25"/>
    </row>
    <row r="26" spans="2:9" x14ac:dyDescent="0.3">
      <c r="B26" s="2">
        <v>21</v>
      </c>
      <c r="H26"/>
      <c r="I26"/>
    </row>
    <row r="27" spans="2:9" x14ac:dyDescent="0.3">
      <c r="B27" s="2">
        <v>35</v>
      </c>
      <c r="H27"/>
      <c r="I27"/>
    </row>
    <row r="28" spans="2:9" x14ac:dyDescent="0.3">
      <c r="B28" s="2">
        <v>332</v>
      </c>
      <c r="H28"/>
      <c r="I28"/>
    </row>
    <row r="29" spans="2:9" x14ac:dyDescent="0.3">
      <c r="B29" s="2">
        <v>18</v>
      </c>
      <c r="H29"/>
      <c r="I29"/>
    </row>
    <row r="30" spans="2:9" x14ac:dyDescent="0.3">
      <c r="B30" s="2">
        <v>20</v>
      </c>
      <c r="H30"/>
      <c r="I30"/>
    </row>
    <row r="31" spans="2:9" x14ac:dyDescent="0.3">
      <c r="B31" s="2">
        <v>21</v>
      </c>
      <c r="H31"/>
      <c r="I31"/>
    </row>
    <row r="32" spans="2:9" x14ac:dyDescent="0.3">
      <c r="B32" s="2">
        <v>18</v>
      </c>
      <c r="H32"/>
      <c r="I32"/>
    </row>
    <row r="33" spans="8:9" x14ac:dyDescent="0.3">
      <c r="H33"/>
      <c r="I33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634BC-361C-4743-9400-E83153C8DE9A}">
  <dimension ref="A1:Q37"/>
  <sheetViews>
    <sheetView workbookViewId="0"/>
  </sheetViews>
  <sheetFormatPr defaultRowHeight="15" x14ac:dyDescent="0.25"/>
  <cols>
    <col min="2" max="11" width="15.140625" customWidth="1"/>
  </cols>
  <sheetData>
    <row r="1" spans="1:17" ht="18.75" x14ac:dyDescent="0.3">
      <c r="A1" s="31" t="s">
        <v>436</v>
      </c>
      <c r="B1" s="31"/>
    </row>
    <row r="2" spans="1:17" ht="18.75" x14ac:dyDescent="0.3">
      <c r="A2" s="31" t="s">
        <v>437</v>
      </c>
    </row>
    <row r="3" spans="1:17" ht="18.75" x14ac:dyDescent="0.3">
      <c r="A3" s="89" t="s">
        <v>438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N3" s="31" t="s">
        <v>439</v>
      </c>
    </row>
    <row r="4" spans="1:17" ht="18.75" x14ac:dyDescent="0.3">
      <c r="N4" s="31"/>
    </row>
    <row r="5" spans="1:17" ht="18.75" x14ac:dyDescent="0.3">
      <c r="B5" s="81">
        <v>127.64</v>
      </c>
      <c r="C5" s="81">
        <v>117.12</v>
      </c>
      <c r="D5" s="81">
        <v>184.96</v>
      </c>
      <c r="E5" s="81">
        <v>451.14</v>
      </c>
      <c r="F5" s="81">
        <v>241.39</v>
      </c>
      <c r="G5" s="81">
        <v>277.42</v>
      </c>
      <c r="H5" s="81">
        <v>249.87</v>
      </c>
      <c r="I5" s="81">
        <v>70</v>
      </c>
      <c r="J5" s="81">
        <v>284.06</v>
      </c>
      <c r="K5" s="81">
        <v>212.94</v>
      </c>
      <c r="N5" s="31" t="s">
        <v>440</v>
      </c>
    </row>
    <row r="6" spans="1:17" ht="18.75" x14ac:dyDescent="0.3">
      <c r="B6" s="81">
        <v>311.07</v>
      </c>
      <c r="C6" s="81">
        <v>181.65</v>
      </c>
      <c r="D6" s="81">
        <v>275.26</v>
      </c>
      <c r="E6" s="81">
        <v>396.31</v>
      </c>
      <c r="F6" s="81">
        <v>417.17</v>
      </c>
      <c r="G6" s="81">
        <v>210.98</v>
      </c>
      <c r="H6" s="81">
        <v>144.11000000000001</v>
      </c>
      <c r="I6" s="81">
        <v>409.03</v>
      </c>
      <c r="J6" s="81">
        <v>282.83</v>
      </c>
      <c r="K6" s="81">
        <v>240.13</v>
      </c>
      <c r="N6" s="31" t="s">
        <v>416</v>
      </c>
    </row>
    <row r="7" spans="1:17" ht="18.75" x14ac:dyDescent="0.3">
      <c r="B7" s="81">
        <v>195.91</v>
      </c>
      <c r="C7" s="81">
        <v>229.08</v>
      </c>
      <c r="D7" s="81">
        <v>1290.71</v>
      </c>
      <c r="E7" s="81">
        <v>381.1</v>
      </c>
      <c r="F7" s="81">
        <v>134.57</v>
      </c>
      <c r="G7" s="81">
        <v>293.45</v>
      </c>
      <c r="H7" s="81">
        <v>70</v>
      </c>
      <c r="I7" s="81">
        <v>257.02999999999997</v>
      </c>
      <c r="J7" s="81">
        <v>855.53</v>
      </c>
      <c r="K7" s="81">
        <v>622.76</v>
      </c>
      <c r="N7" s="31" t="s">
        <v>417</v>
      </c>
    </row>
    <row r="8" spans="1:17" ht="18.75" x14ac:dyDescent="0.3">
      <c r="B8" s="81">
        <v>186.76</v>
      </c>
      <c r="C8" s="81">
        <v>404.19</v>
      </c>
      <c r="D8" s="81">
        <v>124.2</v>
      </c>
      <c r="E8" s="81">
        <v>315.13</v>
      </c>
      <c r="F8" s="81">
        <v>284.88</v>
      </c>
      <c r="G8" s="81">
        <v>160.91999999999999</v>
      </c>
      <c r="H8" s="81">
        <v>198.15</v>
      </c>
      <c r="I8" s="81">
        <v>156.66</v>
      </c>
      <c r="J8" s="81">
        <v>197.01</v>
      </c>
      <c r="K8" s="81">
        <v>316.95999999999998</v>
      </c>
      <c r="N8" s="31" t="s">
        <v>418</v>
      </c>
    </row>
    <row r="9" spans="1:17" ht="18.75" x14ac:dyDescent="0.3">
      <c r="B9" s="81">
        <v>131.21</v>
      </c>
      <c r="C9" s="81">
        <v>262.26</v>
      </c>
      <c r="D9" s="81">
        <v>413.81</v>
      </c>
      <c r="E9" s="81">
        <v>263.58999999999997</v>
      </c>
      <c r="F9" s="81">
        <v>254.98</v>
      </c>
      <c r="G9" s="81">
        <v>369.17</v>
      </c>
      <c r="H9" s="81">
        <v>183.83</v>
      </c>
      <c r="I9" s="81">
        <v>446.6</v>
      </c>
      <c r="J9" s="81">
        <v>378.2</v>
      </c>
      <c r="K9" s="81">
        <v>259.68</v>
      </c>
      <c r="N9" s="31" t="s">
        <v>24</v>
      </c>
    </row>
    <row r="10" spans="1:17" ht="18.75" x14ac:dyDescent="0.3">
      <c r="B10" s="81">
        <v>220.86</v>
      </c>
      <c r="C10" s="81">
        <v>300.95999999999998</v>
      </c>
      <c r="D10" s="81">
        <v>227.7</v>
      </c>
      <c r="E10" s="81">
        <v>188.24</v>
      </c>
      <c r="F10" s="81">
        <v>357.14</v>
      </c>
      <c r="G10" s="81">
        <v>342.56</v>
      </c>
      <c r="H10" s="81">
        <v>261.38</v>
      </c>
      <c r="I10" s="81">
        <v>217.48</v>
      </c>
      <c r="J10" s="81">
        <v>333.32</v>
      </c>
      <c r="K10" s="81">
        <v>211.4</v>
      </c>
      <c r="N10" s="31" t="s">
        <v>441</v>
      </c>
    </row>
    <row r="11" spans="1:17" ht="18.75" x14ac:dyDescent="0.3">
      <c r="B11" s="81">
        <v>208.34</v>
      </c>
      <c r="C11" s="81">
        <v>207.96</v>
      </c>
      <c r="D11" s="81">
        <v>70</v>
      </c>
      <c r="E11" s="81">
        <v>274.11</v>
      </c>
      <c r="F11" s="81">
        <v>1126.45</v>
      </c>
      <c r="G11" s="81">
        <v>265.42</v>
      </c>
      <c r="H11" s="81">
        <v>433.38</v>
      </c>
      <c r="I11" s="81">
        <v>114.67</v>
      </c>
      <c r="J11" s="81">
        <v>125.03</v>
      </c>
      <c r="K11" s="81">
        <v>100.13</v>
      </c>
    </row>
    <row r="12" spans="1:17" ht="18.75" x14ac:dyDescent="0.3">
      <c r="B12" s="81">
        <v>249.44</v>
      </c>
      <c r="C12" s="81">
        <v>409.58</v>
      </c>
      <c r="D12" s="81">
        <v>603</v>
      </c>
      <c r="E12" s="81">
        <v>126.78</v>
      </c>
      <c r="F12" s="81">
        <v>447.84</v>
      </c>
      <c r="G12" s="81">
        <v>132.35</v>
      </c>
      <c r="H12" s="81">
        <v>269.04000000000002</v>
      </c>
      <c r="I12" s="81">
        <v>1593.03</v>
      </c>
      <c r="J12" s="81">
        <v>178.07</v>
      </c>
      <c r="K12" s="81">
        <v>163.62</v>
      </c>
      <c r="N12" s="31" t="s">
        <v>442</v>
      </c>
    </row>
    <row r="13" spans="1:17" ht="18.75" x14ac:dyDescent="0.3">
      <c r="B13" s="81">
        <v>265.33</v>
      </c>
      <c r="C13" s="81">
        <v>386.48</v>
      </c>
      <c r="D13" s="81">
        <v>114.34</v>
      </c>
      <c r="E13" s="81">
        <v>432.51</v>
      </c>
      <c r="F13" s="81">
        <v>197.84</v>
      </c>
      <c r="G13" s="81">
        <v>145.41999999999999</v>
      </c>
      <c r="H13" s="81">
        <v>239.99</v>
      </c>
      <c r="I13" s="81">
        <v>156.55000000000001</v>
      </c>
      <c r="J13" s="81">
        <v>384.75</v>
      </c>
      <c r="K13" s="81">
        <v>465.68</v>
      </c>
      <c r="N13" s="85" t="s">
        <v>443</v>
      </c>
    </row>
    <row r="14" spans="1:17" ht="18.75" x14ac:dyDescent="0.3">
      <c r="B14" s="81">
        <v>272.75</v>
      </c>
      <c r="C14" s="81">
        <v>865.42</v>
      </c>
      <c r="D14" s="81">
        <v>255.81</v>
      </c>
      <c r="E14" s="81">
        <v>252.7</v>
      </c>
      <c r="F14" s="81">
        <v>208.98</v>
      </c>
      <c r="G14" s="81">
        <v>193.51</v>
      </c>
      <c r="H14" s="81">
        <v>176.56</v>
      </c>
      <c r="I14" s="81">
        <v>170.93</v>
      </c>
      <c r="J14" s="81">
        <v>512.26</v>
      </c>
      <c r="K14" s="81">
        <v>567.9</v>
      </c>
    </row>
    <row r="15" spans="1:17" ht="18.75" x14ac:dyDescent="0.3">
      <c r="B15" s="81">
        <v>151.26</v>
      </c>
      <c r="C15" s="81">
        <v>354.97</v>
      </c>
      <c r="D15" s="81">
        <v>263.25</v>
      </c>
      <c r="E15" s="81">
        <v>231.66</v>
      </c>
      <c r="F15" s="81">
        <v>127.25</v>
      </c>
      <c r="G15" s="81">
        <v>397.5</v>
      </c>
      <c r="H15" s="81"/>
      <c r="I15" s="81"/>
      <c r="J15" s="81"/>
      <c r="K15" s="81"/>
      <c r="N15" s="31" t="s">
        <v>444</v>
      </c>
      <c r="Q15" s="29"/>
    </row>
    <row r="16" spans="1:17" ht="18.75" x14ac:dyDescent="0.3">
      <c r="B16" s="81"/>
      <c r="C16" s="81"/>
      <c r="D16" s="81"/>
      <c r="E16" s="81"/>
      <c r="F16" s="81"/>
      <c r="G16" s="81"/>
      <c r="H16" s="81"/>
      <c r="I16" s="81"/>
      <c r="J16" s="81"/>
      <c r="K16" s="81"/>
      <c r="N16" s="31"/>
      <c r="Q16" s="29"/>
    </row>
    <row r="17" spans="2:17" ht="18.75" x14ac:dyDescent="0.3">
      <c r="B17" s="31" t="s">
        <v>417</v>
      </c>
      <c r="C17" s="82"/>
      <c r="D17" s="79"/>
      <c r="E17" s="79"/>
      <c r="F17" s="79"/>
      <c r="G17" s="79"/>
      <c r="H17" s="79"/>
      <c r="I17" s="79"/>
      <c r="J17" s="79"/>
      <c r="N17" s="31" t="s">
        <v>445</v>
      </c>
      <c r="Q17" s="29"/>
    </row>
    <row r="18" spans="2:17" ht="18.75" x14ac:dyDescent="0.3">
      <c r="B18" s="31" t="s">
        <v>418</v>
      </c>
      <c r="C18" s="82"/>
      <c r="D18" s="79"/>
      <c r="E18" s="79"/>
      <c r="F18" s="79"/>
      <c r="G18" s="79"/>
      <c r="H18" s="79"/>
      <c r="I18" s="79"/>
      <c r="J18" s="79"/>
      <c r="Q18" s="29"/>
    </row>
    <row r="19" spans="2:17" ht="18.75" x14ac:dyDescent="0.3">
      <c r="B19" s="31" t="s">
        <v>24</v>
      </c>
      <c r="C19" s="82"/>
      <c r="D19" s="79"/>
      <c r="E19" s="79"/>
      <c r="F19" s="79"/>
      <c r="Q19" s="29"/>
    </row>
    <row r="20" spans="2:17" ht="18.75" x14ac:dyDescent="0.3">
      <c r="B20" s="31" t="s">
        <v>416</v>
      </c>
      <c r="C20" s="31"/>
      <c r="F20" s="79"/>
      <c r="Q20" s="29"/>
    </row>
    <row r="21" spans="2:17" ht="18.75" x14ac:dyDescent="0.3">
      <c r="B21" s="31" t="s">
        <v>317</v>
      </c>
      <c r="C21" s="31" t="s">
        <v>446</v>
      </c>
      <c r="Q21" s="29"/>
    </row>
    <row r="22" spans="2:17" ht="18.75" x14ac:dyDescent="0.3">
      <c r="B22" s="31" t="s">
        <v>447</v>
      </c>
      <c r="C22" s="31"/>
      <c r="F22" s="79"/>
      <c r="Q22" s="29"/>
    </row>
    <row r="23" spans="2:17" ht="18.75" x14ac:dyDescent="0.3">
      <c r="B23" s="31" t="s">
        <v>448</v>
      </c>
      <c r="C23" s="31"/>
      <c r="F23" s="79"/>
      <c r="G23" s="79"/>
      <c r="H23" s="79"/>
      <c r="I23" s="79"/>
      <c r="J23" s="79"/>
      <c r="Q23" s="29"/>
    </row>
    <row r="24" spans="2:17" ht="18.75" x14ac:dyDescent="0.3">
      <c r="B24" s="31" t="s">
        <v>449</v>
      </c>
      <c r="C24" s="83" t="s">
        <v>450</v>
      </c>
      <c r="G24" s="79"/>
      <c r="H24" s="79"/>
      <c r="I24" s="84" t="s">
        <v>451</v>
      </c>
      <c r="J24" s="84" t="s">
        <v>452</v>
      </c>
      <c r="K24" s="84" t="s">
        <v>453</v>
      </c>
      <c r="Q24" s="29"/>
    </row>
    <row r="25" spans="2:17" ht="18.75" x14ac:dyDescent="0.3">
      <c r="B25" s="31" t="s">
        <v>454</v>
      </c>
      <c r="C25" s="31"/>
      <c r="G25" s="78" t="s">
        <v>455</v>
      </c>
      <c r="H25" s="31"/>
      <c r="J25" s="79"/>
      <c r="K25" s="79"/>
      <c r="Q25" s="29"/>
    </row>
    <row r="26" spans="2:17" ht="18.75" x14ac:dyDescent="0.3">
      <c r="Q26" s="29"/>
    </row>
    <row r="27" spans="2:17" ht="18.75" x14ac:dyDescent="0.3">
      <c r="B27" s="85" t="s">
        <v>456</v>
      </c>
      <c r="L27" s="2" t="s">
        <v>457</v>
      </c>
      <c r="Q27" s="29"/>
    </row>
    <row r="28" spans="2:17" ht="18.75" x14ac:dyDescent="0.3">
      <c r="B28" s="2" t="s">
        <v>187</v>
      </c>
      <c r="Q28" s="29"/>
    </row>
    <row r="29" spans="2:17" ht="18.75" x14ac:dyDescent="0.3">
      <c r="B29" s="31" t="s">
        <v>458</v>
      </c>
      <c r="C29" s="31"/>
      <c r="D29" s="31"/>
      <c r="E29" s="31"/>
      <c r="F29" s="31"/>
      <c r="G29" s="31"/>
      <c r="Q29" s="29"/>
    </row>
    <row r="30" spans="2:17" ht="18.75" x14ac:dyDescent="0.3">
      <c r="B30" s="85" t="s">
        <v>459</v>
      </c>
      <c r="K30" s="80"/>
      <c r="Q30" s="29"/>
    </row>
    <row r="31" spans="2:17" ht="18.75" x14ac:dyDescent="0.3">
      <c r="B31" s="85" t="s">
        <v>460</v>
      </c>
      <c r="Q31" s="29"/>
    </row>
    <row r="32" spans="2:17" ht="18.75" x14ac:dyDescent="0.3">
      <c r="B32" s="85" t="s">
        <v>461</v>
      </c>
      <c r="Q32" s="29"/>
    </row>
    <row r="33" spans="17:17" ht="18.75" x14ac:dyDescent="0.3">
      <c r="Q33" s="29"/>
    </row>
    <row r="34" spans="17:17" ht="18.75" x14ac:dyDescent="0.3">
      <c r="Q34" s="29"/>
    </row>
    <row r="35" spans="17:17" ht="18.75" x14ac:dyDescent="0.3">
      <c r="Q35" s="29"/>
    </row>
    <row r="36" spans="17:17" ht="18.75" x14ac:dyDescent="0.3">
      <c r="Q36" s="29"/>
    </row>
    <row r="37" spans="17:17" ht="18.75" x14ac:dyDescent="0.3">
      <c r="Q37" s="29"/>
    </row>
  </sheetData>
  <mergeCells count="1">
    <mergeCell ref="A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71D6-9038-4492-960C-0A9AA66605A1}">
  <dimension ref="A1:Q78"/>
  <sheetViews>
    <sheetView workbookViewId="0"/>
  </sheetViews>
  <sheetFormatPr defaultRowHeight="15" x14ac:dyDescent="0.25"/>
  <cols>
    <col min="1" max="1" width="13.85546875" customWidth="1"/>
    <col min="2" max="5" width="17" customWidth="1"/>
    <col min="8" max="10" width="11.42578125" customWidth="1"/>
  </cols>
  <sheetData>
    <row r="1" spans="1:17" ht="25.5" customHeight="1" x14ac:dyDescent="0.35">
      <c r="A1" s="45" t="s">
        <v>321</v>
      </c>
    </row>
    <row r="2" spans="1:17" ht="18" x14ac:dyDescent="0.25">
      <c r="A2" s="46" t="s">
        <v>322</v>
      </c>
    </row>
    <row r="3" spans="1:17" ht="75" x14ac:dyDescent="0.3">
      <c r="A3" s="47" t="s">
        <v>323</v>
      </c>
      <c r="B3" s="47" t="s">
        <v>324</v>
      </c>
      <c r="C3" s="48" t="s">
        <v>325</v>
      </c>
      <c r="D3" s="47" t="s">
        <v>326</v>
      </c>
      <c r="E3" s="47" t="s">
        <v>327</v>
      </c>
      <c r="H3" s="49"/>
      <c r="I3" s="49"/>
      <c r="J3" s="49"/>
      <c r="K3" s="49"/>
      <c r="L3" s="49"/>
    </row>
    <row r="4" spans="1:17" ht="18.75" x14ac:dyDescent="0.3">
      <c r="A4" s="50" t="s">
        <v>328</v>
      </c>
      <c r="B4" s="2">
        <v>138</v>
      </c>
      <c r="C4" s="51">
        <v>10</v>
      </c>
      <c r="D4" s="2">
        <v>42</v>
      </c>
      <c r="E4" s="2">
        <v>5</v>
      </c>
    </row>
    <row r="5" spans="1:17" ht="18.75" x14ac:dyDescent="0.3">
      <c r="A5" s="52" t="s">
        <v>329</v>
      </c>
      <c r="B5" s="2">
        <v>81</v>
      </c>
      <c r="C5" s="51">
        <v>12</v>
      </c>
      <c r="D5" s="2">
        <v>91</v>
      </c>
      <c r="E5" s="2">
        <v>4</v>
      </c>
    </row>
    <row r="6" spans="1:17" ht="18.75" x14ac:dyDescent="0.3">
      <c r="A6" s="52" t="s">
        <v>330</v>
      </c>
      <c r="B6" s="2">
        <v>46</v>
      </c>
      <c r="C6" s="51">
        <v>5</v>
      </c>
      <c r="D6" s="2">
        <v>94</v>
      </c>
      <c r="E6" s="2">
        <v>3</v>
      </c>
      <c r="H6" s="44"/>
      <c r="I6" s="44"/>
    </row>
    <row r="7" spans="1:17" ht="18.75" x14ac:dyDescent="0.3">
      <c r="A7" s="52" t="s">
        <v>331</v>
      </c>
      <c r="B7" s="2">
        <v>30</v>
      </c>
      <c r="C7" s="51">
        <v>7</v>
      </c>
      <c r="D7" s="2">
        <v>56</v>
      </c>
      <c r="E7" s="2">
        <v>3</v>
      </c>
    </row>
    <row r="8" spans="1:17" ht="18.75" x14ac:dyDescent="0.3">
      <c r="A8" s="52" t="s">
        <v>332</v>
      </c>
      <c r="B8" s="2">
        <v>78</v>
      </c>
      <c r="C8" s="51">
        <v>7</v>
      </c>
      <c r="D8" s="2">
        <v>89</v>
      </c>
      <c r="E8" s="2">
        <v>4</v>
      </c>
    </row>
    <row r="9" spans="1:17" ht="18.75" x14ac:dyDescent="0.3">
      <c r="A9" s="52" t="s">
        <v>333</v>
      </c>
      <c r="B9" s="2">
        <v>87</v>
      </c>
      <c r="C9" s="51">
        <v>14</v>
      </c>
      <c r="D9" s="2">
        <v>74</v>
      </c>
      <c r="E9" s="2">
        <v>4</v>
      </c>
    </row>
    <row r="10" spans="1:17" ht="18.75" x14ac:dyDescent="0.3">
      <c r="A10" s="52" t="s">
        <v>334</v>
      </c>
      <c r="B10" s="2">
        <v>71</v>
      </c>
      <c r="C10" s="51">
        <v>8</v>
      </c>
      <c r="D10" s="2">
        <v>90</v>
      </c>
      <c r="E10" s="2">
        <v>4</v>
      </c>
    </row>
    <row r="11" spans="1:17" ht="18.75" x14ac:dyDescent="0.3">
      <c r="A11" s="52" t="s">
        <v>335</v>
      </c>
      <c r="B11" s="2">
        <v>111</v>
      </c>
      <c r="C11" s="51">
        <v>18</v>
      </c>
      <c r="D11" s="2">
        <v>68</v>
      </c>
      <c r="E11" s="2">
        <v>2</v>
      </c>
    </row>
    <row r="12" spans="1:17" ht="18.75" x14ac:dyDescent="0.3">
      <c r="A12" s="52" t="s">
        <v>336</v>
      </c>
      <c r="B12" s="2">
        <v>46</v>
      </c>
      <c r="C12" s="51">
        <v>6</v>
      </c>
      <c r="D12" s="2">
        <v>90</v>
      </c>
      <c r="E12" s="2">
        <v>1</v>
      </c>
    </row>
    <row r="13" spans="1:17" ht="18.75" x14ac:dyDescent="0.3">
      <c r="A13" s="52" t="s">
        <v>337</v>
      </c>
      <c r="B13" s="2">
        <v>99</v>
      </c>
      <c r="C13" s="51">
        <v>16</v>
      </c>
      <c r="D13" s="2">
        <v>86</v>
      </c>
      <c r="E13" s="2">
        <v>4</v>
      </c>
      <c r="Q13" s="49"/>
    </row>
    <row r="14" spans="1:17" ht="18.75" x14ac:dyDescent="0.3">
      <c r="A14" s="52" t="s">
        <v>338</v>
      </c>
      <c r="B14" s="2">
        <v>66</v>
      </c>
      <c r="C14" s="51">
        <v>14</v>
      </c>
      <c r="D14" s="2">
        <v>83</v>
      </c>
      <c r="E14" s="2">
        <v>3</v>
      </c>
      <c r="H14" s="49"/>
      <c r="I14" s="49"/>
      <c r="J14" s="49"/>
      <c r="K14" s="49"/>
      <c r="L14" s="49"/>
      <c r="M14" s="49"/>
    </row>
    <row r="15" spans="1:17" ht="18.75" x14ac:dyDescent="0.3">
      <c r="A15" s="52" t="s">
        <v>339</v>
      </c>
      <c r="B15" s="2">
        <v>28</v>
      </c>
      <c r="C15" s="51">
        <v>2</v>
      </c>
      <c r="D15" s="2">
        <v>93</v>
      </c>
      <c r="E15" s="2">
        <v>2</v>
      </c>
    </row>
    <row r="16" spans="1:17" ht="18.75" x14ac:dyDescent="0.3">
      <c r="A16" s="52" t="s">
        <v>340</v>
      </c>
      <c r="B16" s="2">
        <v>121</v>
      </c>
      <c r="C16" s="51">
        <v>10</v>
      </c>
      <c r="D16" s="2">
        <v>80</v>
      </c>
      <c r="E16" s="2">
        <v>5</v>
      </c>
    </row>
    <row r="17" spans="1:16" ht="18.75" x14ac:dyDescent="0.3">
      <c r="A17" s="52" t="s">
        <v>341</v>
      </c>
      <c r="B17" s="2">
        <v>54</v>
      </c>
      <c r="C17" s="51">
        <v>13</v>
      </c>
      <c r="D17" s="2">
        <v>76</v>
      </c>
      <c r="E17" s="2">
        <v>2</v>
      </c>
    </row>
    <row r="18" spans="1:16" ht="18.75" x14ac:dyDescent="0.3">
      <c r="A18" s="52" t="s">
        <v>342</v>
      </c>
      <c r="B18" s="2">
        <v>13</v>
      </c>
      <c r="C18" s="51">
        <v>1</v>
      </c>
      <c r="D18" s="2">
        <v>104</v>
      </c>
      <c r="E18" s="2">
        <v>2</v>
      </c>
    </row>
    <row r="19" spans="1:16" ht="18.75" x14ac:dyDescent="0.3">
      <c r="A19" s="52" t="s">
        <v>343</v>
      </c>
      <c r="B19" s="2">
        <v>116</v>
      </c>
      <c r="C19" s="51">
        <v>21</v>
      </c>
      <c r="D19" s="2">
        <v>63</v>
      </c>
      <c r="E19" s="2">
        <v>4</v>
      </c>
    </row>
    <row r="20" spans="1:16" ht="18.75" x14ac:dyDescent="0.3">
      <c r="A20" s="52" t="s">
        <v>344</v>
      </c>
      <c r="B20" s="2">
        <v>231</v>
      </c>
      <c r="C20" s="51">
        <v>31</v>
      </c>
      <c r="D20" s="2">
        <v>88</v>
      </c>
      <c r="E20" s="2">
        <v>5</v>
      </c>
    </row>
    <row r="21" spans="1:16" ht="18.75" x14ac:dyDescent="0.3">
      <c r="A21" s="52" t="s">
        <v>345</v>
      </c>
      <c r="B21" s="2">
        <v>680</v>
      </c>
      <c r="C21" s="51">
        <v>46</v>
      </c>
      <c r="D21" s="2">
        <v>54</v>
      </c>
      <c r="E21" s="2">
        <v>5</v>
      </c>
    </row>
    <row r="22" spans="1:16" ht="18.75" x14ac:dyDescent="0.3">
      <c r="A22" s="52" t="s">
        <v>346</v>
      </c>
      <c r="B22" s="2">
        <v>61</v>
      </c>
      <c r="C22" s="51">
        <v>6</v>
      </c>
      <c r="D22" s="2">
        <v>53</v>
      </c>
      <c r="E22" s="2">
        <v>2</v>
      </c>
    </row>
    <row r="23" spans="1:16" ht="18.75" x14ac:dyDescent="0.3">
      <c r="A23" s="52" t="s">
        <v>347</v>
      </c>
      <c r="B23" s="2">
        <v>273</v>
      </c>
      <c r="C23" s="51">
        <v>12</v>
      </c>
      <c r="D23" s="2">
        <v>56</v>
      </c>
      <c r="E23" s="2">
        <v>4</v>
      </c>
    </row>
    <row r="24" spans="1:16" ht="18.75" x14ac:dyDescent="0.3">
      <c r="A24" s="52" t="s">
        <v>348</v>
      </c>
      <c r="B24" s="2">
        <v>101</v>
      </c>
      <c r="C24" s="51">
        <v>9</v>
      </c>
      <c r="D24" s="2">
        <v>84</v>
      </c>
      <c r="E24" s="2">
        <v>4</v>
      </c>
    </row>
    <row r="25" spans="1:16" ht="18.75" x14ac:dyDescent="0.3">
      <c r="A25" s="52" t="s">
        <v>349</v>
      </c>
      <c r="B25" s="2">
        <v>85</v>
      </c>
      <c r="C25" s="51">
        <v>17</v>
      </c>
      <c r="D25" s="2">
        <v>74</v>
      </c>
      <c r="E25" s="2">
        <v>4</v>
      </c>
    </row>
    <row r="26" spans="1:16" ht="18.75" x14ac:dyDescent="0.3">
      <c r="A26" s="52" t="s">
        <v>350</v>
      </c>
      <c r="B26" s="2">
        <v>303</v>
      </c>
      <c r="C26" s="51">
        <v>9</v>
      </c>
      <c r="D26" s="2">
        <v>33</v>
      </c>
      <c r="E26" s="2">
        <v>5</v>
      </c>
    </row>
    <row r="27" spans="1:16" ht="18.75" x14ac:dyDescent="0.3">
      <c r="A27" s="52" t="s">
        <v>351</v>
      </c>
      <c r="B27" s="2">
        <v>37</v>
      </c>
      <c r="C27" s="51">
        <v>4</v>
      </c>
      <c r="D27" s="2">
        <v>71</v>
      </c>
      <c r="E27" s="2">
        <v>2</v>
      </c>
      <c r="H27" s="49"/>
      <c r="I27" s="49"/>
      <c r="J27" s="49"/>
      <c r="K27" s="49"/>
      <c r="L27" s="49"/>
      <c r="M27" s="49"/>
      <c r="N27" s="49"/>
      <c r="O27" s="49"/>
      <c r="P27" s="49"/>
    </row>
    <row r="28" spans="1:16" ht="18.75" x14ac:dyDescent="0.3">
      <c r="A28" s="52" t="s">
        <v>352</v>
      </c>
      <c r="B28" s="2">
        <v>124</v>
      </c>
      <c r="C28" s="51">
        <v>19</v>
      </c>
      <c r="D28" s="2">
        <v>68</v>
      </c>
      <c r="E28" s="2">
        <v>3</v>
      </c>
    </row>
    <row r="29" spans="1:16" ht="18.75" x14ac:dyDescent="0.3">
      <c r="A29" s="52" t="s">
        <v>353</v>
      </c>
      <c r="B29" s="2">
        <v>41</v>
      </c>
      <c r="C29" s="51">
        <v>4</v>
      </c>
      <c r="D29" s="2">
        <v>39</v>
      </c>
      <c r="E29" s="2">
        <v>1</v>
      </c>
    </row>
    <row r="30" spans="1:16" ht="18.75" x14ac:dyDescent="0.3">
      <c r="A30" s="52" t="s">
        <v>354</v>
      </c>
      <c r="B30" s="2">
        <v>125</v>
      </c>
      <c r="C30" s="51">
        <v>18</v>
      </c>
      <c r="D30" s="2">
        <v>83</v>
      </c>
      <c r="E30" s="2">
        <v>5</v>
      </c>
    </row>
    <row r="31" spans="1:16" ht="18.75" x14ac:dyDescent="0.3">
      <c r="A31" s="52" t="s">
        <v>355</v>
      </c>
      <c r="B31" s="2">
        <v>67</v>
      </c>
      <c r="C31" s="51">
        <v>8</v>
      </c>
      <c r="D31" s="2">
        <v>97</v>
      </c>
      <c r="E31" s="2">
        <v>4</v>
      </c>
    </row>
    <row r="32" spans="1:16" ht="18.75" x14ac:dyDescent="0.3">
      <c r="A32" s="52" t="s">
        <v>356</v>
      </c>
      <c r="B32" s="2">
        <v>59</v>
      </c>
      <c r="C32" s="2">
        <v>11</v>
      </c>
      <c r="D32" s="2">
        <v>82</v>
      </c>
      <c r="E32" s="2">
        <v>2</v>
      </c>
    </row>
    <row r="33" spans="1:17" ht="18.75" x14ac:dyDescent="0.3">
      <c r="A33" s="52" t="s">
        <v>357</v>
      </c>
      <c r="B33" s="2">
        <v>63</v>
      </c>
      <c r="C33" s="2">
        <v>6</v>
      </c>
      <c r="D33" s="2">
        <v>56</v>
      </c>
      <c r="E33" s="2">
        <v>1</v>
      </c>
    </row>
    <row r="34" spans="1:17" ht="18.75" x14ac:dyDescent="0.3">
      <c r="A34" s="52" t="s">
        <v>358</v>
      </c>
      <c r="B34" s="2">
        <v>54</v>
      </c>
      <c r="C34" s="2">
        <v>6</v>
      </c>
      <c r="D34" s="2">
        <v>59</v>
      </c>
      <c r="E34" s="2">
        <v>2</v>
      </c>
    </row>
    <row r="35" spans="1:17" ht="18.75" x14ac:dyDescent="0.3">
      <c r="A35" s="52" t="s">
        <v>359</v>
      </c>
      <c r="B35" s="2">
        <v>24</v>
      </c>
      <c r="C35" s="2">
        <v>6</v>
      </c>
      <c r="D35" s="2">
        <v>91</v>
      </c>
      <c r="E35" s="2">
        <v>2</v>
      </c>
    </row>
    <row r="36" spans="1:17" ht="18.75" x14ac:dyDescent="0.3">
      <c r="A36" s="52" t="s">
        <v>360</v>
      </c>
      <c r="B36" s="2">
        <v>240</v>
      </c>
      <c r="C36" s="2">
        <v>29</v>
      </c>
      <c r="D36" s="2">
        <v>21</v>
      </c>
      <c r="E36" s="2">
        <v>2</v>
      </c>
    </row>
    <row r="37" spans="1:17" ht="18.75" x14ac:dyDescent="0.3">
      <c r="A37" s="52" t="s">
        <v>361</v>
      </c>
      <c r="B37" s="2">
        <v>110</v>
      </c>
      <c r="C37" s="2">
        <v>7</v>
      </c>
      <c r="D37" s="2">
        <v>81</v>
      </c>
      <c r="E37" s="2">
        <v>3</v>
      </c>
    </row>
    <row r="38" spans="1:17" ht="18.75" x14ac:dyDescent="0.3">
      <c r="A38" s="52" t="s">
        <v>362</v>
      </c>
      <c r="B38" s="2">
        <v>125</v>
      </c>
      <c r="C38" s="2">
        <v>22</v>
      </c>
      <c r="D38" s="2">
        <v>87</v>
      </c>
      <c r="E38" s="2">
        <v>4</v>
      </c>
      <c r="H38" s="44"/>
      <c r="I38" s="44"/>
    </row>
    <row r="39" spans="1:17" ht="18.75" x14ac:dyDescent="0.3">
      <c r="A39" s="52" t="s">
        <v>363</v>
      </c>
      <c r="B39" s="2">
        <v>33</v>
      </c>
      <c r="C39" s="2">
        <v>4</v>
      </c>
      <c r="D39" s="2">
        <v>91</v>
      </c>
      <c r="E39" s="2">
        <v>1</v>
      </c>
    </row>
    <row r="40" spans="1:17" ht="18.75" x14ac:dyDescent="0.3">
      <c r="A40" s="52" t="s">
        <v>364</v>
      </c>
      <c r="B40" s="2">
        <v>61</v>
      </c>
      <c r="C40" s="2">
        <v>11</v>
      </c>
      <c r="D40" s="2">
        <v>87</v>
      </c>
      <c r="E40" s="2">
        <v>2</v>
      </c>
    </row>
    <row r="41" spans="1:17" ht="18.75" x14ac:dyDescent="0.3">
      <c r="A41" s="52" t="s">
        <v>365</v>
      </c>
      <c r="B41" s="2">
        <v>31</v>
      </c>
      <c r="C41" s="2">
        <v>0</v>
      </c>
      <c r="D41" s="2">
        <v>90</v>
      </c>
      <c r="E41" s="2">
        <v>0</v>
      </c>
    </row>
    <row r="42" spans="1:17" ht="18.75" x14ac:dyDescent="0.3">
      <c r="A42" s="52" t="s">
        <v>366</v>
      </c>
      <c r="B42" s="2">
        <v>99</v>
      </c>
      <c r="C42" s="2">
        <v>9</v>
      </c>
      <c r="D42" s="2">
        <v>86</v>
      </c>
      <c r="E42" s="2">
        <v>4</v>
      </c>
      <c r="Q42" s="49"/>
    </row>
    <row r="43" spans="1:17" ht="18.75" x14ac:dyDescent="0.3">
      <c r="A43" s="52" t="s">
        <v>367</v>
      </c>
      <c r="B43" s="2">
        <v>69</v>
      </c>
      <c r="C43" s="2">
        <v>10</v>
      </c>
      <c r="D43" s="2">
        <v>82</v>
      </c>
      <c r="E43" s="2">
        <v>4</v>
      </c>
    </row>
    <row r="44" spans="1:17" ht="18.75" x14ac:dyDescent="0.3">
      <c r="A44" s="52" t="s">
        <v>368</v>
      </c>
      <c r="B44" s="2">
        <v>82</v>
      </c>
      <c r="C44" s="2">
        <v>10</v>
      </c>
      <c r="D44" s="2">
        <v>88</v>
      </c>
      <c r="E44" s="2">
        <v>4</v>
      </c>
    </row>
    <row r="45" spans="1:17" ht="18.75" x14ac:dyDescent="0.3">
      <c r="A45" s="52" t="s">
        <v>369</v>
      </c>
      <c r="B45" s="2">
        <v>154</v>
      </c>
      <c r="C45" s="2">
        <v>24</v>
      </c>
      <c r="D45" s="2">
        <v>83</v>
      </c>
      <c r="E45" s="2">
        <v>3</v>
      </c>
    </row>
    <row r="46" spans="1:17" ht="18.75" x14ac:dyDescent="0.3">
      <c r="A46" s="52" t="s">
        <v>370</v>
      </c>
      <c r="B46" s="2">
        <v>75</v>
      </c>
      <c r="C46" s="2">
        <v>8</v>
      </c>
      <c r="D46" s="2">
        <v>80</v>
      </c>
      <c r="E46" s="2">
        <v>4</v>
      </c>
      <c r="H46" s="49"/>
      <c r="I46" s="49"/>
      <c r="J46" s="49"/>
      <c r="K46" s="49"/>
      <c r="L46" s="49"/>
      <c r="M46" s="49"/>
    </row>
    <row r="47" spans="1:17" ht="18.75" x14ac:dyDescent="0.3">
      <c r="A47" s="52" t="s">
        <v>371</v>
      </c>
      <c r="B47" s="2">
        <v>89</v>
      </c>
      <c r="C47" s="2">
        <v>9</v>
      </c>
      <c r="D47" s="2">
        <v>83</v>
      </c>
      <c r="E47" s="2">
        <v>3</v>
      </c>
    </row>
    <row r="48" spans="1:17" ht="18.75" x14ac:dyDescent="0.3">
      <c r="A48" s="52" t="s">
        <v>372</v>
      </c>
      <c r="B48" s="2">
        <v>178</v>
      </c>
      <c r="C48" s="2">
        <v>7</v>
      </c>
      <c r="D48" s="2">
        <v>30</v>
      </c>
      <c r="E48" s="2">
        <v>4</v>
      </c>
      <c r="H48" s="49"/>
      <c r="I48" s="49"/>
      <c r="J48" s="49"/>
      <c r="K48" s="49"/>
      <c r="L48" s="49"/>
      <c r="M48" s="49"/>
      <c r="N48" s="49"/>
      <c r="O48" s="49"/>
      <c r="P48" s="49"/>
    </row>
    <row r="49" spans="1:5" ht="18.75" x14ac:dyDescent="0.3">
      <c r="A49" s="52" t="s">
        <v>373</v>
      </c>
      <c r="B49" s="2">
        <v>41</v>
      </c>
      <c r="C49" s="2">
        <v>11</v>
      </c>
      <c r="D49" s="2">
        <v>80</v>
      </c>
      <c r="E49" s="2">
        <v>4</v>
      </c>
    </row>
    <row r="50" spans="1:5" ht="18.75" x14ac:dyDescent="0.3">
      <c r="A50" s="52" t="s">
        <v>374</v>
      </c>
      <c r="B50" s="2">
        <v>265</v>
      </c>
      <c r="C50" s="2">
        <v>36</v>
      </c>
      <c r="D50" s="2">
        <v>28</v>
      </c>
      <c r="E50" s="2">
        <v>2</v>
      </c>
    </row>
    <row r="51" spans="1:5" ht="18.75" x14ac:dyDescent="0.3">
      <c r="A51" s="52" t="s">
        <v>375</v>
      </c>
      <c r="B51" s="2">
        <v>55</v>
      </c>
      <c r="C51" s="2">
        <v>0</v>
      </c>
      <c r="D51" s="2">
        <v>69</v>
      </c>
      <c r="E51" s="2">
        <v>0</v>
      </c>
    </row>
    <row r="52" spans="1:5" ht="18.75" x14ac:dyDescent="0.3">
      <c r="A52" s="52" t="s">
        <v>376</v>
      </c>
      <c r="B52" s="2">
        <v>7</v>
      </c>
      <c r="C52" s="2">
        <v>1</v>
      </c>
      <c r="D52" s="2">
        <v>0</v>
      </c>
      <c r="E52" s="2">
        <v>0</v>
      </c>
    </row>
    <row r="53" spans="1:5" ht="18.75" x14ac:dyDescent="0.3">
      <c r="A53" s="52" t="s">
        <v>377</v>
      </c>
      <c r="B53" s="2">
        <v>138</v>
      </c>
      <c r="C53" s="2">
        <v>11</v>
      </c>
      <c r="D53" s="2">
        <v>71</v>
      </c>
      <c r="E53" s="2">
        <v>4</v>
      </c>
    </row>
    <row r="54" spans="1:5" ht="18.75" x14ac:dyDescent="0.3">
      <c r="A54" s="52" t="s">
        <v>378</v>
      </c>
      <c r="B54" s="2">
        <v>55</v>
      </c>
      <c r="C54" s="2">
        <v>4</v>
      </c>
      <c r="D54" s="2">
        <v>74</v>
      </c>
      <c r="E54" s="2">
        <v>1</v>
      </c>
    </row>
    <row r="55" spans="1:5" ht="18.75" x14ac:dyDescent="0.3">
      <c r="A55" s="52" t="s">
        <v>379</v>
      </c>
      <c r="B55" s="2">
        <v>49</v>
      </c>
      <c r="C55" s="2">
        <v>5</v>
      </c>
      <c r="D55" s="2">
        <v>93</v>
      </c>
      <c r="E55" s="2">
        <v>4</v>
      </c>
    </row>
    <row r="56" spans="1:5" ht="18.75" x14ac:dyDescent="0.3">
      <c r="A56" s="52" t="s">
        <v>380</v>
      </c>
      <c r="B56" s="2">
        <v>25</v>
      </c>
      <c r="C56" s="2">
        <v>3</v>
      </c>
      <c r="D56" s="2">
        <v>72</v>
      </c>
      <c r="E56" s="2">
        <v>0</v>
      </c>
    </row>
    <row r="57" spans="1:5" ht="18.75" x14ac:dyDescent="0.3">
      <c r="A57" s="52" t="s">
        <v>381</v>
      </c>
      <c r="B57" s="2">
        <v>40</v>
      </c>
      <c r="C57" s="2">
        <v>3</v>
      </c>
      <c r="D57" s="2">
        <v>89</v>
      </c>
      <c r="E57" s="2">
        <v>4</v>
      </c>
    </row>
    <row r="58" spans="1:5" ht="18.75" x14ac:dyDescent="0.3">
      <c r="A58" s="52" t="s">
        <v>382</v>
      </c>
      <c r="B58" s="2">
        <v>114</v>
      </c>
      <c r="C58" s="2">
        <v>10</v>
      </c>
      <c r="D58" s="2">
        <v>87</v>
      </c>
      <c r="E58" s="2">
        <v>2</v>
      </c>
    </row>
    <row r="59" spans="1:5" ht="18.75" x14ac:dyDescent="0.3">
      <c r="A59" s="52" t="s">
        <v>383</v>
      </c>
      <c r="B59" s="2">
        <v>112</v>
      </c>
      <c r="C59" s="2">
        <v>15</v>
      </c>
      <c r="D59" s="2">
        <v>61</v>
      </c>
      <c r="E59" s="2">
        <v>1</v>
      </c>
    </row>
    <row r="60" spans="1:5" ht="18.75" x14ac:dyDescent="0.3">
      <c r="A60" s="52" t="s">
        <v>384</v>
      </c>
      <c r="B60" s="2">
        <v>42</v>
      </c>
      <c r="C60" s="2">
        <v>4</v>
      </c>
      <c r="D60" s="2">
        <v>90</v>
      </c>
      <c r="E60" s="2">
        <v>2</v>
      </c>
    </row>
    <row r="61" spans="1:5" ht="18.75" x14ac:dyDescent="0.3">
      <c r="A61" s="52" t="s">
        <v>385</v>
      </c>
      <c r="B61" s="2">
        <v>104</v>
      </c>
      <c r="C61" s="2">
        <v>10</v>
      </c>
      <c r="D61" s="2">
        <v>80</v>
      </c>
      <c r="E61" s="2">
        <v>3</v>
      </c>
    </row>
    <row r="62" spans="1:5" ht="18.75" x14ac:dyDescent="0.3">
      <c r="A62" s="52" t="s">
        <v>386</v>
      </c>
      <c r="B62" s="2">
        <v>112</v>
      </c>
      <c r="C62" s="2">
        <v>15</v>
      </c>
      <c r="D62" s="2">
        <v>57</v>
      </c>
      <c r="E62" s="2">
        <v>3</v>
      </c>
    </row>
    <row r="63" spans="1:5" ht="18.75" x14ac:dyDescent="0.3">
      <c r="A63" s="52" t="s">
        <v>387</v>
      </c>
      <c r="B63" s="2">
        <v>24</v>
      </c>
      <c r="C63" s="2">
        <v>7</v>
      </c>
      <c r="D63" s="2">
        <v>71</v>
      </c>
      <c r="E63" s="2">
        <v>3</v>
      </c>
    </row>
    <row r="64" spans="1:5" ht="18.75" x14ac:dyDescent="0.3">
      <c r="A64" s="52" t="s">
        <v>388</v>
      </c>
      <c r="B64" s="2">
        <v>62</v>
      </c>
      <c r="C64" s="2">
        <v>4</v>
      </c>
      <c r="D64" s="2">
        <v>71</v>
      </c>
      <c r="E64" s="2">
        <v>3</v>
      </c>
    </row>
    <row r="65" spans="1:5" ht="18.75" x14ac:dyDescent="0.3">
      <c r="A65" s="52" t="s">
        <v>389</v>
      </c>
      <c r="B65" s="2">
        <v>55</v>
      </c>
      <c r="C65" s="2">
        <v>9</v>
      </c>
      <c r="D65" s="2">
        <v>93</v>
      </c>
      <c r="E65" s="2">
        <v>4</v>
      </c>
    </row>
    <row r="66" spans="1:5" ht="18.75" x14ac:dyDescent="0.3">
      <c r="A66" s="52" t="s">
        <v>390</v>
      </c>
      <c r="B66" s="2">
        <v>46</v>
      </c>
      <c r="C66" s="2">
        <v>25</v>
      </c>
      <c r="D66" s="2">
        <v>76</v>
      </c>
      <c r="E66" s="2">
        <v>2</v>
      </c>
    </row>
    <row r="67" spans="1:5" ht="18.75" x14ac:dyDescent="0.3">
      <c r="A67" s="52" t="s">
        <v>391</v>
      </c>
      <c r="B67" s="2">
        <v>90</v>
      </c>
      <c r="C67" s="2">
        <v>11</v>
      </c>
      <c r="D67" s="2">
        <v>72</v>
      </c>
      <c r="E67" s="2">
        <v>2</v>
      </c>
    </row>
    <row r="68" spans="1:5" ht="18.75" x14ac:dyDescent="0.3">
      <c r="A68" s="52" t="s">
        <v>392</v>
      </c>
      <c r="B68" s="2">
        <v>115</v>
      </c>
      <c r="C68" s="2">
        <v>15</v>
      </c>
      <c r="D68" s="2">
        <v>80</v>
      </c>
      <c r="E68" s="2">
        <v>3</v>
      </c>
    </row>
    <row r="69" spans="1:5" ht="18.75" x14ac:dyDescent="0.3">
      <c r="A69" s="52" t="s">
        <v>393</v>
      </c>
      <c r="B69" s="2">
        <v>113</v>
      </c>
      <c r="C69" s="2">
        <v>19</v>
      </c>
      <c r="D69" s="2">
        <v>79</v>
      </c>
      <c r="E69" s="2">
        <v>2</v>
      </c>
    </row>
    <row r="70" spans="1:5" ht="18.75" x14ac:dyDescent="0.3">
      <c r="A70" s="52" t="s">
        <v>394</v>
      </c>
      <c r="B70" s="2">
        <v>9</v>
      </c>
      <c r="C70" s="2">
        <v>2</v>
      </c>
      <c r="D70" s="2">
        <v>76</v>
      </c>
      <c r="E70" s="2">
        <v>1</v>
      </c>
    </row>
    <row r="71" spans="1:5" ht="18.75" x14ac:dyDescent="0.3">
      <c r="A71" s="52" t="s">
        <v>395</v>
      </c>
      <c r="B71" s="2">
        <v>21</v>
      </c>
      <c r="C71" s="2">
        <v>7</v>
      </c>
      <c r="D71" s="2">
        <v>83</v>
      </c>
      <c r="E71" s="2">
        <v>3</v>
      </c>
    </row>
    <row r="72" spans="1:5" ht="18.75" x14ac:dyDescent="0.3">
      <c r="A72" s="52" t="s">
        <v>396</v>
      </c>
      <c r="B72" s="2">
        <v>107</v>
      </c>
      <c r="C72" s="2">
        <v>14</v>
      </c>
      <c r="D72" s="2">
        <v>58</v>
      </c>
      <c r="E72" s="2">
        <v>3</v>
      </c>
    </row>
    <row r="73" spans="1:5" ht="18.75" x14ac:dyDescent="0.3">
      <c r="A73" s="52" t="s">
        <v>397</v>
      </c>
      <c r="B73" s="2">
        <v>15</v>
      </c>
      <c r="C73" s="2">
        <v>7</v>
      </c>
      <c r="D73" s="2">
        <v>60</v>
      </c>
      <c r="E73" s="2">
        <v>1</v>
      </c>
    </row>
    <row r="74" spans="1:5" ht="18.75" x14ac:dyDescent="0.3">
      <c r="A74" s="52" t="s">
        <v>398</v>
      </c>
      <c r="B74" s="2">
        <v>86</v>
      </c>
      <c r="C74" s="2">
        <v>7</v>
      </c>
      <c r="D74" s="2">
        <v>41</v>
      </c>
      <c r="E74" s="2">
        <v>2</v>
      </c>
    </row>
    <row r="75" spans="1:5" ht="18.75" x14ac:dyDescent="0.3">
      <c r="A75" s="52" t="s">
        <v>399</v>
      </c>
      <c r="B75" s="2">
        <v>79</v>
      </c>
      <c r="C75" s="2">
        <v>5</v>
      </c>
      <c r="D75" s="2">
        <v>79</v>
      </c>
      <c r="E75" s="2">
        <v>4</v>
      </c>
    </row>
    <row r="76" spans="1:5" ht="18.75" x14ac:dyDescent="0.3">
      <c r="A76" s="52" t="s">
        <v>400</v>
      </c>
      <c r="B76" s="2">
        <v>105</v>
      </c>
      <c r="C76" s="2">
        <v>2</v>
      </c>
      <c r="D76" s="2">
        <v>0</v>
      </c>
      <c r="E76" s="2">
        <v>0</v>
      </c>
    </row>
    <row r="77" spans="1:5" ht="18.75" x14ac:dyDescent="0.3">
      <c r="A77" s="52" t="s">
        <v>401</v>
      </c>
      <c r="B77" s="2">
        <v>127</v>
      </c>
      <c r="C77" s="2">
        <v>17</v>
      </c>
      <c r="D77" s="2">
        <v>80</v>
      </c>
      <c r="E77" s="2">
        <v>4</v>
      </c>
    </row>
    <row r="78" spans="1:5" ht="18.75" x14ac:dyDescent="0.3">
      <c r="A78" s="52" t="s">
        <v>402</v>
      </c>
      <c r="B78" s="2">
        <v>82</v>
      </c>
      <c r="C78" s="2">
        <v>8</v>
      </c>
      <c r="D78" s="2">
        <v>64</v>
      </c>
      <c r="E78" s="2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8CCB6-FDC9-45AE-86D9-6F31D548E9A4}">
  <dimension ref="A1:T774"/>
  <sheetViews>
    <sheetView workbookViewId="0"/>
  </sheetViews>
  <sheetFormatPr defaultRowHeight="15" x14ac:dyDescent="0.25"/>
  <cols>
    <col min="1" max="1" width="14" style="1" customWidth="1"/>
    <col min="2" max="2" width="7.7109375" customWidth="1"/>
    <col min="4" max="4" width="9.5703125" bestFit="1" customWidth="1"/>
    <col min="5" max="5" width="10.5703125" customWidth="1"/>
    <col min="7" max="7" width="13.85546875" customWidth="1"/>
    <col min="8" max="8" width="14.42578125" customWidth="1"/>
    <col min="10" max="14" width="11.7109375" customWidth="1"/>
    <col min="15" max="15" width="13" customWidth="1"/>
    <col min="16" max="18" width="11.7109375" customWidth="1"/>
  </cols>
  <sheetData>
    <row r="1" spans="1:8" ht="21" x14ac:dyDescent="0.35">
      <c r="A1" s="31" t="s">
        <v>403</v>
      </c>
      <c r="C1" s="31"/>
      <c r="D1" s="90" t="s">
        <v>403</v>
      </c>
      <c r="E1" s="90"/>
    </row>
    <row r="3" spans="1:8" ht="56.25" x14ac:dyDescent="0.3">
      <c r="A3" s="1" t="s">
        <v>404</v>
      </c>
      <c r="B3" s="16" t="s">
        <v>405</v>
      </c>
      <c r="C3" t="s">
        <v>406</v>
      </c>
      <c r="D3" s="53" t="s">
        <v>407</v>
      </c>
      <c r="E3" s="2" t="s">
        <v>408</v>
      </c>
      <c r="F3" s="2" t="s">
        <v>409</v>
      </c>
      <c r="G3" s="54" t="s">
        <v>410</v>
      </c>
      <c r="H3" s="54" t="s">
        <v>411</v>
      </c>
    </row>
    <row r="4" spans="1:8" ht="18.75" x14ac:dyDescent="0.3">
      <c r="A4" s="55">
        <v>20455</v>
      </c>
      <c r="B4">
        <v>356</v>
      </c>
      <c r="C4">
        <v>25.4</v>
      </c>
      <c r="D4" s="56">
        <f>B4/($C$4*10)</f>
        <v>1.4015748031496063</v>
      </c>
      <c r="E4" s="2">
        <f>LN(D4)</f>
        <v>0.33759646383349384</v>
      </c>
      <c r="F4" s="29">
        <v>0</v>
      </c>
      <c r="G4" s="2">
        <f>H4</f>
        <v>0</v>
      </c>
      <c r="H4" s="30">
        <f t="shared" ref="H4:H42" si="0">COUNTIFS(inches,"&lt;"&amp;F4)</f>
        <v>0</v>
      </c>
    </row>
    <row r="5" spans="1:8" ht="18.75" x14ac:dyDescent="0.3">
      <c r="A5" s="55">
        <v>20486</v>
      </c>
      <c r="B5">
        <v>568</v>
      </c>
      <c r="D5" s="56">
        <f t="shared" ref="D5:D68" si="1">B5/($C$4*10)</f>
        <v>2.2362204724409449</v>
      </c>
      <c r="E5" s="2">
        <f t="shared" ref="E5:E68" si="2">LN(D5)</f>
        <v>0.80478715170261483</v>
      </c>
      <c r="F5" s="29">
        <f>F4+0.25</f>
        <v>0.25</v>
      </c>
      <c r="G5" s="2">
        <f>H5-H4</f>
        <v>23</v>
      </c>
      <c r="H5" s="30">
        <f t="shared" si="0"/>
        <v>23</v>
      </c>
    </row>
    <row r="6" spans="1:8" ht="18.75" x14ac:dyDescent="0.3">
      <c r="A6" s="55">
        <v>20515</v>
      </c>
      <c r="B6">
        <v>206</v>
      </c>
      <c r="D6" s="56">
        <f t="shared" si="1"/>
        <v>0.8110236220472441</v>
      </c>
      <c r="E6" s="2">
        <f t="shared" si="2"/>
        <v>-0.2094580982289555</v>
      </c>
      <c r="F6" s="29">
        <f t="shared" ref="F6:F36" si="3">F5+0.25</f>
        <v>0.5</v>
      </c>
      <c r="G6" s="2">
        <f t="shared" ref="G6:G64" si="4">H6-H5</f>
        <v>36</v>
      </c>
      <c r="H6" s="30">
        <f t="shared" si="0"/>
        <v>59</v>
      </c>
    </row>
    <row r="7" spans="1:8" ht="18.75" x14ac:dyDescent="0.3">
      <c r="A7" s="55">
        <v>20546</v>
      </c>
      <c r="B7">
        <v>793</v>
      </c>
      <c r="D7" s="56">
        <f t="shared" si="1"/>
        <v>3.122047244094488</v>
      </c>
      <c r="E7" s="2">
        <f t="shared" si="2"/>
        <v>1.1384889546163113</v>
      </c>
      <c r="F7" s="29">
        <f t="shared" si="3"/>
        <v>0.75</v>
      </c>
      <c r="G7" s="2">
        <f t="shared" si="4"/>
        <v>47</v>
      </c>
      <c r="H7" s="30">
        <f t="shared" si="0"/>
        <v>106</v>
      </c>
    </row>
    <row r="8" spans="1:8" ht="18.75" x14ac:dyDescent="0.3">
      <c r="A8" s="55">
        <v>20576</v>
      </c>
      <c r="B8">
        <v>1422</v>
      </c>
      <c r="D8" s="56">
        <f t="shared" si="1"/>
        <v>5.5984251968503935</v>
      </c>
      <c r="E8" s="2">
        <f t="shared" si="2"/>
        <v>1.7224853433446496</v>
      </c>
      <c r="F8" s="29">
        <f t="shared" si="3"/>
        <v>1</v>
      </c>
      <c r="G8" s="2">
        <f t="shared" si="4"/>
        <v>58</v>
      </c>
      <c r="H8" s="30">
        <f t="shared" si="0"/>
        <v>164</v>
      </c>
    </row>
    <row r="9" spans="1:8" ht="18.75" x14ac:dyDescent="0.3">
      <c r="A9" s="55">
        <v>20607</v>
      </c>
      <c r="B9">
        <v>1225</v>
      </c>
      <c r="D9" s="56">
        <f t="shared" si="1"/>
        <v>4.8228346456692917</v>
      </c>
      <c r="E9" s="2">
        <f t="shared" si="2"/>
        <v>1.5733618559602909</v>
      </c>
      <c r="F9" s="29">
        <f t="shared" si="3"/>
        <v>1.25</v>
      </c>
      <c r="G9" s="2">
        <f t="shared" si="4"/>
        <v>46</v>
      </c>
      <c r="H9" s="30">
        <f t="shared" si="0"/>
        <v>210</v>
      </c>
    </row>
    <row r="10" spans="1:8" ht="18.75" x14ac:dyDescent="0.3">
      <c r="A10" s="55">
        <v>20637</v>
      </c>
      <c r="B10">
        <v>744</v>
      </c>
      <c r="D10" s="56">
        <f t="shared" si="1"/>
        <v>2.9291338582677167</v>
      </c>
      <c r="E10" s="2">
        <f t="shared" si="2"/>
        <v>1.0747067678145554</v>
      </c>
      <c r="F10" s="29">
        <f t="shared" si="3"/>
        <v>1.5</v>
      </c>
      <c r="G10" s="2">
        <f t="shared" si="4"/>
        <v>50</v>
      </c>
      <c r="H10" s="30">
        <f t="shared" si="0"/>
        <v>260</v>
      </c>
    </row>
    <row r="11" spans="1:8" ht="18.75" x14ac:dyDescent="0.3">
      <c r="A11" s="55">
        <v>20668</v>
      </c>
      <c r="B11">
        <v>521</v>
      </c>
      <c r="D11" s="56">
        <f t="shared" si="1"/>
        <v>2.0511811023622046</v>
      </c>
      <c r="E11" s="2">
        <f t="shared" si="2"/>
        <v>0.71841577473483031</v>
      </c>
      <c r="F11" s="29">
        <f t="shared" si="3"/>
        <v>1.75</v>
      </c>
      <c r="G11" s="2">
        <f t="shared" si="4"/>
        <v>48</v>
      </c>
      <c r="H11" s="30">
        <f t="shared" si="0"/>
        <v>308</v>
      </c>
    </row>
    <row r="12" spans="1:8" ht="18.75" x14ac:dyDescent="0.3">
      <c r="A12" s="55">
        <v>20699</v>
      </c>
      <c r="B12">
        <v>104</v>
      </c>
      <c r="D12" s="56">
        <f t="shared" si="1"/>
        <v>0.40944881889763779</v>
      </c>
      <c r="E12" s="2">
        <f t="shared" si="2"/>
        <v>-0.89294336787716388</v>
      </c>
      <c r="F12" s="29">
        <f t="shared" si="3"/>
        <v>2</v>
      </c>
      <c r="G12" s="2">
        <f t="shared" si="4"/>
        <v>48</v>
      </c>
      <c r="H12" s="30">
        <f t="shared" si="0"/>
        <v>356</v>
      </c>
    </row>
    <row r="13" spans="1:8" ht="18.75" x14ac:dyDescent="0.3">
      <c r="A13" s="55">
        <v>20729</v>
      </c>
      <c r="B13">
        <v>196</v>
      </c>
      <c r="D13" s="56">
        <f t="shared" si="1"/>
        <v>0.77165354330708658</v>
      </c>
      <c r="E13" s="2">
        <f t="shared" si="2"/>
        <v>-0.25921960778801939</v>
      </c>
      <c r="F13" s="29">
        <f t="shared" si="3"/>
        <v>2.25</v>
      </c>
      <c r="G13" s="2">
        <f t="shared" si="4"/>
        <v>35</v>
      </c>
      <c r="H13" s="30">
        <f t="shared" si="0"/>
        <v>391</v>
      </c>
    </row>
    <row r="14" spans="1:8" ht="18.75" x14ac:dyDescent="0.3">
      <c r="A14" s="55">
        <v>20760</v>
      </c>
      <c r="B14">
        <v>96</v>
      </c>
      <c r="D14" s="56">
        <f t="shared" si="1"/>
        <v>0.37795275590551181</v>
      </c>
      <c r="E14" s="2">
        <f t="shared" si="2"/>
        <v>-0.97298607555070038</v>
      </c>
      <c r="F14" s="29">
        <f t="shared" si="3"/>
        <v>2.5</v>
      </c>
      <c r="G14" s="2">
        <f t="shared" si="4"/>
        <v>33</v>
      </c>
      <c r="H14" s="30">
        <f t="shared" si="0"/>
        <v>424</v>
      </c>
    </row>
    <row r="15" spans="1:8" ht="18.75" x14ac:dyDescent="0.3">
      <c r="A15" s="55">
        <v>20790</v>
      </c>
      <c r="B15">
        <v>69</v>
      </c>
      <c r="D15" s="56">
        <f t="shared" si="1"/>
        <v>0.27165354330708663</v>
      </c>
      <c r="E15" s="2">
        <f t="shared" si="2"/>
        <v>-1.3032277624212771</v>
      </c>
      <c r="F15" s="29">
        <f t="shared" si="3"/>
        <v>2.75</v>
      </c>
      <c r="G15" s="2">
        <f t="shared" si="4"/>
        <v>37</v>
      </c>
      <c r="H15" s="30">
        <f t="shared" si="0"/>
        <v>461</v>
      </c>
    </row>
    <row r="16" spans="1:8" ht="18.75" x14ac:dyDescent="0.3">
      <c r="A16" s="55">
        <v>20821</v>
      </c>
      <c r="B16">
        <v>150</v>
      </c>
      <c r="D16" s="56">
        <f t="shared" si="1"/>
        <v>0.59055118110236215</v>
      </c>
      <c r="E16" s="2">
        <f t="shared" si="2"/>
        <v>-0.52669897292228096</v>
      </c>
      <c r="F16" s="29">
        <f t="shared" si="3"/>
        <v>3</v>
      </c>
      <c r="G16" s="2">
        <f t="shared" si="4"/>
        <v>39</v>
      </c>
      <c r="H16" s="30">
        <f t="shared" si="0"/>
        <v>500</v>
      </c>
    </row>
    <row r="17" spans="1:20" ht="18.75" x14ac:dyDescent="0.3">
      <c r="A17" s="55">
        <v>20852</v>
      </c>
      <c r="B17">
        <v>761</v>
      </c>
      <c r="D17" s="56">
        <f t="shared" si="1"/>
        <v>2.9960629921259843</v>
      </c>
      <c r="E17" s="2">
        <f t="shared" si="2"/>
        <v>1.0972990908431492</v>
      </c>
      <c r="F17" s="29">
        <f t="shared" si="3"/>
        <v>3.25</v>
      </c>
      <c r="G17" s="2">
        <f t="shared" si="4"/>
        <v>23</v>
      </c>
      <c r="H17" s="30">
        <f t="shared" si="0"/>
        <v>523</v>
      </c>
    </row>
    <row r="18" spans="1:20" ht="18.75" x14ac:dyDescent="0.3">
      <c r="A18" s="55">
        <v>20880</v>
      </c>
      <c r="B18">
        <v>981</v>
      </c>
      <c r="D18" s="56">
        <f t="shared" si="1"/>
        <v>3.8622047244094486</v>
      </c>
      <c r="E18" s="2">
        <f t="shared" si="2"/>
        <v>1.3512381925468264</v>
      </c>
      <c r="F18" s="29">
        <f t="shared" si="3"/>
        <v>3.5</v>
      </c>
      <c r="G18" s="2">
        <f t="shared" si="4"/>
        <v>26</v>
      </c>
      <c r="H18" s="30">
        <f t="shared" si="0"/>
        <v>549</v>
      </c>
    </row>
    <row r="19" spans="1:20" ht="18.75" x14ac:dyDescent="0.3">
      <c r="A19" s="55">
        <v>20911</v>
      </c>
      <c r="B19">
        <v>1321</v>
      </c>
      <c r="D19" s="56">
        <f t="shared" si="1"/>
        <v>5.2007874015748028</v>
      </c>
      <c r="E19" s="2">
        <f t="shared" si="2"/>
        <v>1.6488100375037886</v>
      </c>
      <c r="F19" s="29">
        <f t="shared" si="3"/>
        <v>3.75</v>
      </c>
      <c r="G19" s="2">
        <f t="shared" si="4"/>
        <v>21</v>
      </c>
      <c r="H19" s="30">
        <f t="shared" si="0"/>
        <v>570</v>
      </c>
    </row>
    <row r="20" spans="1:20" ht="18.75" x14ac:dyDescent="0.3">
      <c r="A20" s="55">
        <v>20941</v>
      </c>
      <c r="B20">
        <v>1413</v>
      </c>
      <c r="D20" s="56">
        <f t="shared" si="1"/>
        <v>5.5629921259842519</v>
      </c>
      <c r="E20" s="2">
        <f t="shared" si="2"/>
        <v>1.7161361156659909</v>
      </c>
      <c r="F20" s="29">
        <f t="shared" si="3"/>
        <v>4</v>
      </c>
      <c r="G20" s="2">
        <f t="shared" si="4"/>
        <v>24</v>
      </c>
      <c r="H20" s="30">
        <f t="shared" si="0"/>
        <v>594</v>
      </c>
    </row>
    <row r="21" spans="1:20" ht="18.75" x14ac:dyDescent="0.3">
      <c r="A21" s="55">
        <v>20972</v>
      </c>
      <c r="B21">
        <v>982</v>
      </c>
      <c r="D21" s="56">
        <f t="shared" si="1"/>
        <v>3.8661417322834644</v>
      </c>
      <c r="E21" s="2">
        <f t="shared" si="2"/>
        <v>1.3522570413359292</v>
      </c>
      <c r="F21" s="29">
        <f t="shared" si="3"/>
        <v>4.25</v>
      </c>
      <c r="G21" s="2">
        <f t="shared" si="4"/>
        <v>19</v>
      </c>
      <c r="H21" s="30">
        <f t="shared" si="0"/>
        <v>613</v>
      </c>
    </row>
    <row r="22" spans="1:20" ht="18.75" x14ac:dyDescent="0.3">
      <c r="A22" s="55">
        <v>21002</v>
      </c>
      <c r="B22">
        <v>1134</v>
      </c>
      <c r="D22" s="56">
        <f t="shared" si="1"/>
        <v>4.4645669291338583</v>
      </c>
      <c r="E22" s="2">
        <f t="shared" si="2"/>
        <v>1.4961722172691607</v>
      </c>
      <c r="F22" s="29">
        <f t="shared" si="3"/>
        <v>4.5</v>
      </c>
      <c r="G22" s="2">
        <f t="shared" si="4"/>
        <v>18</v>
      </c>
      <c r="H22" s="30">
        <f t="shared" si="0"/>
        <v>631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8.75" x14ac:dyDescent="0.3">
      <c r="A23" s="55">
        <v>21033</v>
      </c>
      <c r="B23">
        <v>1203</v>
      </c>
      <c r="D23" s="56">
        <f t="shared" si="1"/>
        <v>4.7362204724409445</v>
      </c>
      <c r="E23" s="2">
        <f t="shared" si="2"/>
        <v>1.5552394489561423</v>
      </c>
      <c r="F23" s="29">
        <f t="shared" si="3"/>
        <v>4.75</v>
      </c>
      <c r="G23" s="2">
        <f t="shared" si="4"/>
        <v>14</v>
      </c>
      <c r="H23" s="30">
        <f t="shared" si="0"/>
        <v>645</v>
      </c>
      <c r="J23" s="2" t="s">
        <v>412</v>
      </c>
      <c r="K23" s="2"/>
      <c r="L23" s="56">
        <f>AVERAGE(inches)</f>
        <v>2.769391423348349</v>
      </c>
      <c r="M23" s="2"/>
      <c r="N23" s="2" t="s">
        <v>413</v>
      </c>
      <c r="O23" s="2"/>
      <c r="P23" s="2">
        <f>AVERAGE(LN_Inches)</f>
        <v>0.6639500220400123</v>
      </c>
      <c r="Q23" s="2"/>
      <c r="R23" s="2"/>
      <c r="S23" s="2"/>
      <c r="T23" s="2"/>
    </row>
    <row r="24" spans="1:20" ht="18.75" x14ac:dyDescent="0.3">
      <c r="A24" s="55">
        <v>21064</v>
      </c>
      <c r="B24">
        <v>353</v>
      </c>
      <c r="D24" s="56">
        <f t="shared" si="1"/>
        <v>1.389763779527559</v>
      </c>
      <c r="E24" s="2">
        <f t="shared" si="2"/>
        <v>0.32913378991476017</v>
      </c>
      <c r="F24" s="29">
        <f t="shared" si="3"/>
        <v>5</v>
      </c>
      <c r="G24" s="2">
        <f t="shared" si="4"/>
        <v>14</v>
      </c>
      <c r="H24" s="30">
        <f t="shared" si="0"/>
        <v>659</v>
      </c>
      <c r="J24" s="2" t="s">
        <v>414</v>
      </c>
      <c r="K24" s="2"/>
      <c r="L24" s="57">
        <f>_xlfn.STDEV.S(inches)</f>
        <v>2.1947391245595749</v>
      </c>
      <c r="M24" s="2"/>
      <c r="N24" s="2" t="s">
        <v>415</v>
      </c>
      <c r="O24" s="2"/>
      <c r="P24" s="30">
        <f>_xlfn.STDEV.S(LN_Inches)</f>
        <v>0.95890209761473677</v>
      </c>
      <c r="Q24" s="2"/>
      <c r="R24" s="2"/>
      <c r="S24" s="2"/>
      <c r="T24" s="2"/>
    </row>
    <row r="25" spans="1:20" ht="18.75" x14ac:dyDescent="0.3">
      <c r="A25" s="55">
        <v>21094</v>
      </c>
      <c r="B25">
        <v>672</v>
      </c>
      <c r="D25" s="56">
        <f t="shared" si="1"/>
        <v>2.6456692913385829</v>
      </c>
      <c r="E25" s="2">
        <f t="shared" si="2"/>
        <v>0.97292407350461307</v>
      </c>
      <c r="F25" s="29">
        <f t="shared" si="3"/>
        <v>5.25</v>
      </c>
      <c r="G25" s="2">
        <f t="shared" si="4"/>
        <v>11</v>
      </c>
      <c r="H25" s="30">
        <f t="shared" si="0"/>
        <v>670</v>
      </c>
      <c r="J25" s="2" t="s">
        <v>416</v>
      </c>
      <c r="K25" s="2"/>
      <c r="L25" s="30">
        <f>COUNT(inches)</f>
        <v>771</v>
      </c>
      <c r="M25" s="2"/>
      <c r="N25" s="2" t="s">
        <v>416</v>
      </c>
      <c r="O25" s="2"/>
      <c r="P25" s="30">
        <f>COUNT(LN_Inches)</f>
        <v>771</v>
      </c>
      <c r="Q25" s="2"/>
      <c r="R25" s="2"/>
      <c r="S25" s="2"/>
      <c r="T25" s="2"/>
    </row>
    <row r="26" spans="1:20" ht="18.75" x14ac:dyDescent="0.3">
      <c r="A26" s="55">
        <v>21125</v>
      </c>
      <c r="B26">
        <v>461</v>
      </c>
      <c r="D26" s="56">
        <f t="shared" si="1"/>
        <v>1.8149606299212599</v>
      </c>
      <c r="E26" s="2">
        <f t="shared" si="2"/>
        <v>0.596063775978112</v>
      </c>
      <c r="F26" s="29">
        <f t="shared" si="3"/>
        <v>5.5</v>
      </c>
      <c r="G26" s="2">
        <f t="shared" si="4"/>
        <v>13</v>
      </c>
      <c r="H26" s="30">
        <f t="shared" si="0"/>
        <v>683</v>
      </c>
      <c r="J26" s="2"/>
      <c r="K26" s="2"/>
      <c r="L26" s="30"/>
      <c r="M26" s="2"/>
      <c r="N26" s="2"/>
      <c r="O26" s="2"/>
      <c r="P26" s="30"/>
      <c r="Q26" s="2"/>
      <c r="R26" s="2"/>
      <c r="S26" s="2"/>
      <c r="T26" s="2"/>
    </row>
    <row r="27" spans="1:20" ht="18.75" x14ac:dyDescent="0.3">
      <c r="A27" s="55">
        <v>21155</v>
      </c>
      <c r="B27">
        <v>236</v>
      </c>
      <c r="D27" s="56">
        <f t="shared" si="1"/>
        <v>0.92913385826771655</v>
      </c>
      <c r="E27" s="2">
        <f t="shared" si="2"/>
        <v>-7.3502461992926496E-2</v>
      </c>
      <c r="F27" s="29">
        <f t="shared" si="3"/>
        <v>5.75</v>
      </c>
      <c r="G27" s="2">
        <f t="shared" si="4"/>
        <v>13</v>
      </c>
      <c r="H27" s="30">
        <f t="shared" si="0"/>
        <v>696</v>
      </c>
      <c r="J27" s="2" t="s">
        <v>417</v>
      </c>
      <c r="K27" s="2"/>
      <c r="L27" s="57">
        <f>MAX(inches)</f>
        <v>13.681102362204724</v>
      </c>
      <c r="M27" s="2"/>
      <c r="N27" s="2"/>
      <c r="O27" s="2"/>
      <c r="P27" s="2"/>
      <c r="Q27" s="2"/>
      <c r="R27" s="2"/>
      <c r="S27" s="2"/>
      <c r="T27" s="2"/>
    </row>
    <row r="28" spans="1:20" ht="18.75" x14ac:dyDescent="0.3">
      <c r="A28" s="55">
        <v>21186</v>
      </c>
      <c r="B28">
        <v>262</v>
      </c>
      <c r="D28" s="56">
        <f t="shared" si="1"/>
        <v>1.0314960629921259</v>
      </c>
      <c r="E28" s="2">
        <f t="shared" si="2"/>
        <v>3.1010236742560218E-2</v>
      </c>
      <c r="F28" s="29">
        <f t="shared" si="3"/>
        <v>6</v>
      </c>
      <c r="G28" s="2">
        <f t="shared" si="4"/>
        <v>14</v>
      </c>
      <c r="H28" s="30">
        <f t="shared" si="0"/>
        <v>710</v>
      </c>
      <c r="J28" s="2" t="s">
        <v>418</v>
      </c>
      <c r="K28" s="2"/>
      <c r="L28" s="57">
        <f>MIN(inches)</f>
        <v>7.874015748031496E-3</v>
      </c>
      <c r="M28" s="2"/>
      <c r="N28" s="2"/>
      <c r="O28" s="2"/>
      <c r="P28" s="2"/>
      <c r="Q28" s="2"/>
      <c r="R28" s="2"/>
      <c r="S28" s="2"/>
      <c r="T28" s="2"/>
    </row>
    <row r="29" spans="1:20" ht="18.75" x14ac:dyDescent="0.3">
      <c r="A29" s="55">
        <v>21217</v>
      </c>
      <c r="B29">
        <v>196</v>
      </c>
      <c r="D29" s="56">
        <f t="shared" si="1"/>
        <v>0.77165354330708658</v>
      </c>
      <c r="E29" s="2">
        <f t="shared" si="2"/>
        <v>-0.25921960778801939</v>
      </c>
      <c r="F29" s="29">
        <f t="shared" si="3"/>
        <v>6.25</v>
      </c>
      <c r="G29" s="2">
        <f t="shared" si="4"/>
        <v>5</v>
      </c>
      <c r="H29" s="30">
        <f t="shared" si="0"/>
        <v>715</v>
      </c>
      <c r="J29" s="2"/>
      <c r="K29" s="2"/>
      <c r="L29" s="57"/>
      <c r="M29" s="2"/>
      <c r="N29" s="2"/>
      <c r="O29" s="2"/>
      <c r="P29" s="2"/>
      <c r="Q29" s="2"/>
      <c r="R29" s="2"/>
      <c r="S29" s="2"/>
      <c r="T29" s="2"/>
    </row>
    <row r="30" spans="1:20" ht="18.75" x14ac:dyDescent="0.3">
      <c r="A30" s="55">
        <v>21245</v>
      </c>
      <c r="B30">
        <v>1023</v>
      </c>
      <c r="D30" s="56">
        <f t="shared" si="1"/>
        <v>4.0275590551181102</v>
      </c>
      <c r="E30" s="2">
        <f t="shared" si="2"/>
        <v>1.3931604989330899</v>
      </c>
      <c r="F30" s="29">
        <f t="shared" si="3"/>
        <v>6.5</v>
      </c>
      <c r="G30" s="2">
        <f t="shared" si="4"/>
        <v>7</v>
      </c>
      <c r="H30" s="30">
        <f t="shared" si="0"/>
        <v>722</v>
      </c>
      <c r="J30" s="2" t="s">
        <v>419</v>
      </c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8.75" x14ac:dyDescent="0.3">
      <c r="A31" s="55">
        <v>21276</v>
      </c>
      <c r="B31">
        <v>387</v>
      </c>
      <c r="D31" s="56">
        <f t="shared" si="1"/>
        <v>1.5236220472440944</v>
      </c>
      <c r="E31" s="2">
        <f t="shared" si="2"/>
        <v>0.42109042601124519</v>
      </c>
      <c r="F31" s="29">
        <f t="shared" si="3"/>
        <v>6.75</v>
      </c>
      <c r="G31" s="2">
        <f t="shared" si="4"/>
        <v>7</v>
      </c>
      <c r="H31" s="30">
        <f t="shared" si="0"/>
        <v>729</v>
      </c>
      <c r="J31" s="2"/>
      <c r="K31" s="58" t="s">
        <v>420</v>
      </c>
      <c r="L31" s="59">
        <v>4</v>
      </c>
      <c r="M31" s="2"/>
      <c r="N31" s="2"/>
      <c r="O31" s="2"/>
      <c r="P31" s="2"/>
      <c r="Q31" s="2"/>
      <c r="R31" s="2"/>
      <c r="S31" s="2"/>
      <c r="T31" s="2"/>
    </row>
    <row r="32" spans="1:20" ht="18.75" x14ac:dyDescent="0.3">
      <c r="A32" s="55">
        <v>21306</v>
      </c>
      <c r="B32">
        <v>1056</v>
      </c>
      <c r="D32" s="56">
        <f t="shared" si="1"/>
        <v>4.1574803149606296</v>
      </c>
      <c r="E32" s="2">
        <f t="shared" si="2"/>
        <v>1.4249091972476702</v>
      </c>
      <c r="F32" s="29">
        <f t="shared" si="3"/>
        <v>7</v>
      </c>
      <c r="G32" s="2">
        <f t="shared" si="4"/>
        <v>2</v>
      </c>
      <c r="H32" s="30">
        <f t="shared" si="0"/>
        <v>731</v>
      </c>
      <c r="J32" s="2"/>
      <c r="K32" s="2" t="s">
        <v>421</v>
      </c>
      <c r="L32" s="2"/>
      <c r="M32" s="30" t="s">
        <v>422</v>
      </c>
      <c r="N32" s="2"/>
      <c r="O32" s="2">
        <f>_xlfn.LOGNORM.DIST(L31,P23,P24,TRUE)</f>
        <v>0.77436623223315848</v>
      </c>
      <c r="P32" s="2"/>
      <c r="Q32" s="2"/>
      <c r="R32" s="2"/>
      <c r="S32" s="2"/>
      <c r="T32" s="2"/>
    </row>
    <row r="33" spans="1:20" ht="18.75" x14ac:dyDescent="0.3">
      <c r="A33" s="55">
        <v>21337</v>
      </c>
      <c r="B33">
        <v>1457</v>
      </c>
      <c r="D33" s="56">
        <f t="shared" si="1"/>
        <v>5.7362204724409445</v>
      </c>
      <c r="E33" s="2">
        <f t="shared" si="2"/>
        <v>1.7468005391766681</v>
      </c>
      <c r="F33" s="29">
        <f t="shared" si="3"/>
        <v>7.25</v>
      </c>
      <c r="G33" s="2">
        <f t="shared" si="4"/>
        <v>8</v>
      </c>
      <c r="H33" s="30">
        <f t="shared" si="0"/>
        <v>739</v>
      </c>
      <c r="J33" s="2"/>
      <c r="K33" s="2" t="s">
        <v>423</v>
      </c>
      <c r="L33" s="2"/>
      <c r="M33" s="30" t="s">
        <v>424</v>
      </c>
      <c r="N33" s="2"/>
      <c r="O33" s="2">
        <f>1-O32</f>
        <v>0.22563376776684152</v>
      </c>
      <c r="P33" s="2"/>
      <c r="Q33" s="2"/>
      <c r="R33" s="2"/>
      <c r="S33" s="2"/>
      <c r="T33" s="2"/>
    </row>
    <row r="34" spans="1:20" ht="19.5" thickBot="1" x14ac:dyDescent="0.35">
      <c r="A34" s="55">
        <v>21367</v>
      </c>
      <c r="B34">
        <v>653</v>
      </c>
      <c r="D34" s="56">
        <f t="shared" si="1"/>
        <v>2.5708661417322833</v>
      </c>
      <c r="E34" s="2">
        <f t="shared" si="2"/>
        <v>0.94424286225789444</v>
      </c>
      <c r="F34" s="29">
        <f t="shared" si="3"/>
        <v>7.5</v>
      </c>
      <c r="G34" s="2">
        <f t="shared" si="4"/>
        <v>5</v>
      </c>
      <c r="H34" s="30">
        <f t="shared" si="0"/>
        <v>744</v>
      </c>
    </row>
    <row r="35" spans="1:20" ht="18.75" x14ac:dyDescent="0.3">
      <c r="A35" s="55">
        <v>21398</v>
      </c>
      <c r="B35">
        <v>1448</v>
      </c>
      <c r="D35" s="56">
        <f t="shared" si="1"/>
        <v>5.7007874015748028</v>
      </c>
      <c r="E35" s="2">
        <f t="shared" si="2"/>
        <v>1.740604305927125</v>
      </c>
      <c r="F35" s="29">
        <f t="shared" si="3"/>
        <v>7.75</v>
      </c>
      <c r="G35" s="2">
        <f t="shared" si="4"/>
        <v>5</v>
      </c>
      <c r="H35" s="30">
        <f t="shared" si="0"/>
        <v>749</v>
      </c>
      <c r="J35" s="60"/>
      <c r="K35" s="61"/>
      <c r="L35" s="61"/>
      <c r="M35" s="61"/>
      <c r="N35" s="61"/>
      <c r="O35" s="61"/>
      <c r="P35" s="61"/>
      <c r="Q35" s="61"/>
      <c r="R35" s="62"/>
    </row>
    <row r="36" spans="1:20" ht="18.75" x14ac:dyDescent="0.3">
      <c r="A36" s="55">
        <v>21429</v>
      </c>
      <c r="B36">
        <v>135</v>
      </c>
      <c r="D36" s="56">
        <f t="shared" si="1"/>
        <v>0.53149606299212604</v>
      </c>
      <c r="E36" s="2">
        <f t="shared" si="2"/>
        <v>-0.63205948858010708</v>
      </c>
      <c r="F36" s="29">
        <f t="shared" si="3"/>
        <v>8</v>
      </c>
      <c r="G36" s="2">
        <f t="shared" si="4"/>
        <v>4</v>
      </c>
      <c r="H36" s="30">
        <f t="shared" si="0"/>
        <v>753</v>
      </c>
      <c r="J36" s="63"/>
      <c r="K36" s="64" t="s">
        <v>425</v>
      </c>
      <c r="L36" s="65"/>
      <c r="M36" s="65"/>
      <c r="N36" s="65"/>
      <c r="O36" s="65"/>
      <c r="P36" s="65"/>
      <c r="Q36" s="65"/>
      <c r="R36" s="66"/>
    </row>
    <row r="37" spans="1:20" ht="18.75" x14ac:dyDescent="0.3">
      <c r="A37" s="55">
        <v>21459</v>
      </c>
      <c r="B37">
        <v>8</v>
      </c>
      <c r="D37" s="56">
        <f t="shared" si="1"/>
        <v>3.1496062992125984E-2</v>
      </c>
      <c r="E37" s="2">
        <f t="shared" si="2"/>
        <v>-3.4578927253387008</v>
      </c>
      <c r="F37" s="29">
        <f>F36+0.25</f>
        <v>8.25</v>
      </c>
      <c r="G37" s="2">
        <f>H37-H36</f>
        <v>1</v>
      </c>
      <c r="H37" s="30">
        <f t="shared" si="0"/>
        <v>754</v>
      </c>
      <c r="J37" s="63"/>
      <c r="K37" s="67" t="s">
        <v>426</v>
      </c>
      <c r="L37" s="67"/>
      <c r="M37" s="67" t="s">
        <v>427</v>
      </c>
      <c r="N37" s="67"/>
      <c r="O37" s="67"/>
      <c r="P37" s="67"/>
      <c r="Q37" s="68"/>
      <c r="R37" s="69"/>
    </row>
    <row r="38" spans="1:20" ht="20.25" x14ac:dyDescent="0.35">
      <c r="A38" s="55">
        <v>21490</v>
      </c>
      <c r="B38">
        <v>1169</v>
      </c>
      <c r="D38" s="56">
        <f t="shared" si="1"/>
        <v>4.6023622047244093</v>
      </c>
      <c r="E38" s="2">
        <f t="shared" si="2"/>
        <v>1.5265696944535319</v>
      </c>
      <c r="F38" s="29">
        <f t="shared" ref="F38:F64" si="5">F37+0.25</f>
        <v>8.5</v>
      </c>
      <c r="G38" s="2">
        <f t="shared" si="4"/>
        <v>0</v>
      </c>
      <c r="H38" s="30">
        <f t="shared" si="0"/>
        <v>754</v>
      </c>
      <c r="J38" s="63"/>
      <c r="K38" s="67" t="s">
        <v>428</v>
      </c>
      <c r="L38" s="67"/>
      <c r="M38" s="67"/>
      <c r="N38" s="67"/>
      <c r="O38" s="67"/>
      <c r="P38" s="70" t="s">
        <v>429</v>
      </c>
      <c r="Q38" s="71">
        <f>(LN(L31)-P23)/P24</f>
        <v>0.75330353419468521</v>
      </c>
      <c r="R38" s="69"/>
    </row>
    <row r="39" spans="1:20" ht="18.75" x14ac:dyDescent="0.3">
      <c r="A39" s="55">
        <v>21520</v>
      </c>
      <c r="B39">
        <v>293</v>
      </c>
      <c r="D39" s="56">
        <f t="shared" si="1"/>
        <v>1.1535433070866141</v>
      </c>
      <c r="E39" s="2">
        <f t="shared" si="2"/>
        <v>0.14283834199853068</v>
      </c>
      <c r="F39" s="29">
        <f t="shared" si="5"/>
        <v>8.75</v>
      </c>
      <c r="G39" s="2">
        <f t="shared" si="4"/>
        <v>1</v>
      </c>
      <c r="H39" s="30">
        <f t="shared" si="0"/>
        <v>755</v>
      </c>
      <c r="J39" s="63"/>
      <c r="K39" s="65"/>
      <c r="L39" s="67"/>
      <c r="M39" s="67"/>
      <c r="N39" s="67"/>
      <c r="O39" s="67"/>
      <c r="P39" s="67"/>
      <c r="Q39" s="72"/>
      <c r="R39" s="69"/>
    </row>
    <row r="40" spans="1:20" ht="18.75" x14ac:dyDescent="0.3">
      <c r="A40" s="55">
        <v>21551</v>
      </c>
      <c r="B40">
        <v>193</v>
      </c>
      <c r="D40" s="56">
        <f t="shared" si="1"/>
        <v>0.75984251968503935</v>
      </c>
      <c r="E40" s="2">
        <f t="shared" si="2"/>
        <v>-0.27464407811365105</v>
      </c>
      <c r="F40" s="29">
        <f t="shared" si="5"/>
        <v>9</v>
      </c>
      <c r="G40" s="2">
        <f t="shared" si="4"/>
        <v>0</v>
      </c>
      <c r="H40" s="30">
        <f t="shared" si="0"/>
        <v>755</v>
      </c>
      <c r="J40" s="63"/>
      <c r="K40" s="67" t="s">
        <v>430</v>
      </c>
      <c r="L40" s="67"/>
      <c r="M40" s="67"/>
      <c r="N40" s="67"/>
      <c r="O40" s="67"/>
      <c r="P40" s="72"/>
      <c r="Q40" s="67"/>
      <c r="R40" s="69"/>
    </row>
    <row r="41" spans="1:20" ht="18.75" x14ac:dyDescent="0.3">
      <c r="A41" s="55">
        <v>21582</v>
      </c>
      <c r="B41">
        <v>508</v>
      </c>
      <c r="D41" s="56">
        <f t="shared" si="1"/>
        <v>2</v>
      </c>
      <c r="E41" s="2">
        <f t="shared" si="2"/>
        <v>0.69314718055994529</v>
      </c>
      <c r="F41" s="29">
        <f t="shared" si="5"/>
        <v>9.25</v>
      </c>
      <c r="G41" s="2">
        <f t="shared" si="4"/>
        <v>1</v>
      </c>
      <c r="H41" s="30">
        <f t="shared" si="0"/>
        <v>756</v>
      </c>
      <c r="J41" s="63"/>
      <c r="K41" s="67" t="s">
        <v>431</v>
      </c>
      <c r="L41" s="65"/>
      <c r="M41" s="65"/>
      <c r="N41" s="65"/>
      <c r="O41" s="65"/>
      <c r="P41" s="65"/>
      <c r="Q41" s="65"/>
      <c r="R41" s="66"/>
    </row>
    <row r="42" spans="1:20" ht="18.75" x14ac:dyDescent="0.3">
      <c r="A42" s="55">
        <v>21610</v>
      </c>
      <c r="B42">
        <v>604</v>
      </c>
      <c r="D42" s="56">
        <f t="shared" si="1"/>
        <v>2.377952755905512</v>
      </c>
      <c r="E42" s="2">
        <f t="shared" si="2"/>
        <v>0.86623993091627849</v>
      </c>
      <c r="F42" s="29">
        <f t="shared" si="5"/>
        <v>9.5</v>
      </c>
      <c r="G42" s="2">
        <f t="shared" si="4"/>
        <v>0</v>
      </c>
      <c r="H42" s="30">
        <f t="shared" si="0"/>
        <v>756</v>
      </c>
      <c r="J42" s="63"/>
      <c r="K42" s="65"/>
      <c r="L42" s="65"/>
      <c r="M42" s="65"/>
      <c r="N42" s="65"/>
      <c r="O42" s="65"/>
      <c r="P42" s="65"/>
      <c r="Q42" s="65"/>
      <c r="R42" s="66"/>
    </row>
    <row r="43" spans="1:20" ht="18.75" x14ac:dyDescent="0.3">
      <c r="A43" s="55">
        <v>21641</v>
      </c>
      <c r="B43">
        <v>818</v>
      </c>
      <c r="D43" s="56">
        <f t="shared" si="1"/>
        <v>3.2204724409448819</v>
      </c>
      <c r="E43" s="2">
        <f t="shared" si="2"/>
        <v>1.1695280695842105</v>
      </c>
      <c r="F43" s="29">
        <f t="shared" si="5"/>
        <v>9.75</v>
      </c>
      <c r="G43" s="2">
        <f t="shared" si="4"/>
        <v>2</v>
      </c>
      <c r="H43" s="30">
        <f t="shared" ref="H43:H64" si="6">COUNTIFS(inches,"&lt;"&amp;F43)</f>
        <v>758</v>
      </c>
      <c r="J43" s="63"/>
      <c r="K43" s="65"/>
      <c r="L43" s="67" t="s">
        <v>432</v>
      </c>
      <c r="M43" s="67"/>
      <c r="N43" s="67" t="s">
        <v>433</v>
      </c>
      <c r="O43" s="67">
        <f>_xlfn.NORM.S.DIST(((LN(L31)-P23)/P24),TRUE)</f>
        <v>0.77436623223315848</v>
      </c>
      <c r="P43" s="65"/>
      <c r="Q43" s="65"/>
      <c r="R43" s="73"/>
    </row>
    <row r="44" spans="1:20" ht="18.75" x14ac:dyDescent="0.3">
      <c r="A44" s="55">
        <v>21671</v>
      </c>
      <c r="B44">
        <v>565</v>
      </c>
      <c r="D44" s="56">
        <f t="shared" si="1"/>
        <v>2.2244094488188977</v>
      </c>
      <c r="E44" s="2">
        <f t="shared" si="2"/>
        <v>0.79949146412790439</v>
      </c>
      <c r="F44" s="29">
        <f t="shared" si="5"/>
        <v>10</v>
      </c>
      <c r="G44" s="2">
        <f t="shared" si="4"/>
        <v>2</v>
      </c>
      <c r="H44" s="30">
        <f t="shared" si="6"/>
        <v>760</v>
      </c>
      <c r="J44" s="63"/>
      <c r="K44" s="65"/>
      <c r="L44" s="67" t="s">
        <v>423</v>
      </c>
      <c r="M44" s="65"/>
      <c r="N44" s="67" t="s">
        <v>434</v>
      </c>
      <c r="O44" s="67" t="s">
        <v>435</v>
      </c>
      <c r="P44" s="65"/>
      <c r="Q44" s="65"/>
      <c r="R44" s="66"/>
    </row>
    <row r="45" spans="1:20" ht="19.5" thickBot="1" x14ac:dyDescent="0.35">
      <c r="A45" s="55">
        <v>21702</v>
      </c>
      <c r="B45">
        <v>1026</v>
      </c>
      <c r="D45" s="56">
        <f t="shared" si="1"/>
        <v>4.0393700787401574</v>
      </c>
      <c r="E45" s="2">
        <f t="shared" si="2"/>
        <v>1.3960887587121782</v>
      </c>
      <c r="F45" s="29">
        <f t="shared" si="5"/>
        <v>10.25</v>
      </c>
      <c r="G45" s="2">
        <f t="shared" si="4"/>
        <v>2</v>
      </c>
      <c r="H45" s="30">
        <f t="shared" si="6"/>
        <v>762</v>
      </c>
      <c r="J45" s="74"/>
      <c r="K45" s="75"/>
      <c r="L45" s="75"/>
      <c r="M45" s="75"/>
      <c r="N45" s="76"/>
      <c r="O45" s="76"/>
      <c r="P45" s="76"/>
      <c r="Q45" s="76"/>
      <c r="R45" s="77"/>
    </row>
    <row r="46" spans="1:20" ht="18.75" x14ac:dyDescent="0.3">
      <c r="A46" s="55">
        <v>21732</v>
      </c>
      <c r="B46">
        <v>436</v>
      </c>
      <c r="D46" s="56">
        <f t="shared" si="1"/>
        <v>1.7165354330708662</v>
      </c>
      <c r="E46" s="2">
        <f t="shared" si="2"/>
        <v>0.54030797633049776</v>
      </c>
      <c r="F46" s="29">
        <f t="shared" si="5"/>
        <v>10.5</v>
      </c>
      <c r="G46" s="2">
        <f t="shared" si="4"/>
        <v>2</v>
      </c>
      <c r="H46" s="30">
        <f t="shared" si="6"/>
        <v>764</v>
      </c>
    </row>
    <row r="47" spans="1:20" ht="18.75" x14ac:dyDescent="0.3">
      <c r="A47" s="55">
        <v>21763</v>
      </c>
      <c r="B47">
        <v>181</v>
      </c>
      <c r="D47" s="56">
        <f t="shared" si="1"/>
        <v>0.71259842519685035</v>
      </c>
      <c r="E47" s="2">
        <f t="shared" si="2"/>
        <v>-0.33883723575271091</v>
      </c>
      <c r="F47" s="29">
        <f t="shared" si="5"/>
        <v>10.75</v>
      </c>
      <c r="G47" s="2">
        <f t="shared" si="4"/>
        <v>1</v>
      </c>
      <c r="H47" s="30">
        <f t="shared" si="6"/>
        <v>765</v>
      </c>
    </row>
    <row r="48" spans="1:20" ht="18.75" x14ac:dyDescent="0.3">
      <c r="A48" s="55">
        <v>21794</v>
      </c>
      <c r="B48">
        <v>168</v>
      </c>
      <c r="D48" s="56">
        <f t="shared" si="1"/>
        <v>0.66141732283464572</v>
      </c>
      <c r="E48" s="2">
        <f t="shared" si="2"/>
        <v>-0.41337028761527761</v>
      </c>
      <c r="F48" s="29">
        <f t="shared" si="5"/>
        <v>11</v>
      </c>
      <c r="G48" s="2">
        <f t="shared" si="4"/>
        <v>1</v>
      </c>
      <c r="H48" s="30">
        <f t="shared" si="6"/>
        <v>766</v>
      </c>
    </row>
    <row r="49" spans="1:8" ht="18.75" x14ac:dyDescent="0.3">
      <c r="A49" s="55">
        <v>21824</v>
      </c>
      <c r="B49">
        <v>34</v>
      </c>
      <c r="D49" s="56">
        <f t="shared" si="1"/>
        <v>0.13385826771653545</v>
      </c>
      <c r="E49" s="2">
        <f t="shared" si="2"/>
        <v>-2.010973742402375</v>
      </c>
      <c r="F49" s="29">
        <f t="shared" si="5"/>
        <v>11.25</v>
      </c>
      <c r="G49" s="2">
        <f t="shared" si="4"/>
        <v>0</v>
      </c>
      <c r="H49" s="30">
        <f t="shared" si="6"/>
        <v>766</v>
      </c>
    </row>
    <row r="50" spans="1:8" ht="18.75" x14ac:dyDescent="0.3">
      <c r="A50" s="55">
        <v>21855</v>
      </c>
      <c r="B50">
        <v>311</v>
      </c>
      <c r="D50" s="56">
        <f t="shared" si="1"/>
        <v>1.2244094488188977</v>
      </c>
      <c r="E50" s="2">
        <f t="shared" si="2"/>
        <v>0.20245864516069759</v>
      </c>
      <c r="F50" s="29">
        <f t="shared" si="5"/>
        <v>11.5</v>
      </c>
      <c r="G50" s="2">
        <f t="shared" si="4"/>
        <v>0</v>
      </c>
      <c r="H50" s="30">
        <f t="shared" si="6"/>
        <v>766</v>
      </c>
    </row>
    <row r="51" spans="1:8" ht="18.75" x14ac:dyDescent="0.3">
      <c r="A51" s="55">
        <v>21885</v>
      </c>
      <c r="B51">
        <v>247</v>
      </c>
      <c r="D51" s="56">
        <f t="shared" si="1"/>
        <v>0.97244094488188981</v>
      </c>
      <c r="E51" s="2">
        <f t="shared" si="2"/>
        <v>-2.7945930390559336E-2</v>
      </c>
      <c r="F51" s="29">
        <f t="shared" si="5"/>
        <v>11.75</v>
      </c>
      <c r="G51" s="2">
        <f t="shared" si="4"/>
        <v>0</v>
      </c>
      <c r="H51" s="30">
        <f t="shared" si="6"/>
        <v>766</v>
      </c>
    </row>
    <row r="52" spans="1:8" ht="18.75" x14ac:dyDescent="0.3">
      <c r="A52" s="55">
        <v>21916</v>
      </c>
      <c r="B52">
        <v>19</v>
      </c>
      <c r="D52" s="56">
        <f t="shared" si="1"/>
        <v>7.4803149606299218E-2</v>
      </c>
      <c r="E52" s="2">
        <f t="shared" si="2"/>
        <v>-2.5928952878520959</v>
      </c>
      <c r="F52" s="29">
        <f t="shared" si="5"/>
        <v>12</v>
      </c>
      <c r="G52" s="2">
        <f t="shared" si="4"/>
        <v>0</v>
      </c>
      <c r="H52" s="30">
        <f t="shared" si="6"/>
        <v>766</v>
      </c>
    </row>
    <row r="53" spans="1:8" ht="18.75" x14ac:dyDescent="0.3">
      <c r="A53" s="55">
        <v>21947</v>
      </c>
      <c r="B53">
        <v>345</v>
      </c>
      <c r="D53" s="56">
        <f t="shared" si="1"/>
        <v>1.3582677165354331</v>
      </c>
      <c r="E53" s="2">
        <f t="shared" si="2"/>
        <v>0.3062101500128232</v>
      </c>
      <c r="F53" s="29">
        <f t="shared" si="5"/>
        <v>12.25</v>
      </c>
      <c r="G53" s="2">
        <f t="shared" si="4"/>
        <v>2</v>
      </c>
      <c r="H53" s="30">
        <f t="shared" si="6"/>
        <v>768</v>
      </c>
    </row>
    <row r="54" spans="1:8" ht="18.75" x14ac:dyDescent="0.3">
      <c r="A54" s="55">
        <v>21976</v>
      </c>
      <c r="B54">
        <v>472</v>
      </c>
      <c r="D54" s="56">
        <f t="shared" si="1"/>
        <v>1.8582677165354331</v>
      </c>
      <c r="E54" s="2">
        <f t="shared" si="2"/>
        <v>0.61964471856701886</v>
      </c>
      <c r="F54" s="29">
        <f t="shared" si="5"/>
        <v>12.5</v>
      </c>
      <c r="G54" s="2">
        <f t="shared" si="4"/>
        <v>0</v>
      </c>
      <c r="H54" s="30">
        <f t="shared" si="6"/>
        <v>768</v>
      </c>
    </row>
    <row r="55" spans="1:8" ht="18.75" x14ac:dyDescent="0.3">
      <c r="A55" s="55">
        <v>22007</v>
      </c>
      <c r="B55">
        <v>885</v>
      </c>
      <c r="D55" s="56">
        <f t="shared" si="1"/>
        <v>3.484251968503937</v>
      </c>
      <c r="E55" s="2">
        <f t="shared" si="2"/>
        <v>1.248253377989393</v>
      </c>
      <c r="F55" s="29">
        <f t="shared" si="5"/>
        <v>12.75</v>
      </c>
      <c r="G55" s="2">
        <f t="shared" si="4"/>
        <v>0</v>
      </c>
      <c r="H55" s="30">
        <f t="shared" si="6"/>
        <v>768</v>
      </c>
    </row>
    <row r="56" spans="1:8" ht="18.75" x14ac:dyDescent="0.3">
      <c r="A56" s="55">
        <v>22037</v>
      </c>
      <c r="B56">
        <v>1499</v>
      </c>
      <c r="D56" s="56">
        <f t="shared" si="1"/>
        <v>5.9015748031496065</v>
      </c>
      <c r="E56" s="2">
        <f t="shared" si="2"/>
        <v>1.7752192310840611</v>
      </c>
      <c r="F56" s="29">
        <f t="shared" si="5"/>
        <v>13</v>
      </c>
      <c r="G56" s="2">
        <f t="shared" si="4"/>
        <v>0</v>
      </c>
      <c r="H56" s="30">
        <f t="shared" si="6"/>
        <v>768</v>
      </c>
    </row>
    <row r="57" spans="1:8" ht="18.75" x14ac:dyDescent="0.3">
      <c r="A57" s="55">
        <v>22068</v>
      </c>
      <c r="B57">
        <v>1348</v>
      </c>
      <c r="D57" s="56">
        <f t="shared" si="1"/>
        <v>5.3070866141732287</v>
      </c>
      <c r="E57" s="2">
        <f t="shared" si="2"/>
        <v>1.6690430244537158</v>
      </c>
      <c r="F57" s="29">
        <f t="shared" si="5"/>
        <v>13.25</v>
      </c>
      <c r="G57" s="2">
        <f t="shared" si="4"/>
        <v>0</v>
      </c>
      <c r="H57" s="30">
        <f t="shared" si="6"/>
        <v>768</v>
      </c>
    </row>
    <row r="58" spans="1:8" ht="18.75" x14ac:dyDescent="0.3">
      <c r="A58" s="55">
        <v>22098</v>
      </c>
      <c r="B58">
        <v>256</v>
      </c>
      <c r="D58" s="56">
        <f t="shared" si="1"/>
        <v>1.0078740157480315</v>
      </c>
      <c r="E58" s="2">
        <f t="shared" si="2"/>
        <v>7.8431774610258787E-3</v>
      </c>
      <c r="F58" s="29">
        <f t="shared" si="5"/>
        <v>13.5</v>
      </c>
      <c r="G58" s="2">
        <f t="shared" si="4"/>
        <v>2</v>
      </c>
      <c r="H58" s="30">
        <f t="shared" si="6"/>
        <v>770</v>
      </c>
    </row>
    <row r="59" spans="1:8" ht="18.75" x14ac:dyDescent="0.3">
      <c r="A59" s="55">
        <v>22129</v>
      </c>
      <c r="B59">
        <v>2660</v>
      </c>
      <c r="D59" s="56">
        <f t="shared" si="1"/>
        <v>10.472440944881889</v>
      </c>
      <c r="E59" s="2">
        <f t="shared" si="2"/>
        <v>2.348747134757208</v>
      </c>
      <c r="F59" s="29">
        <f t="shared" si="5"/>
        <v>13.75</v>
      </c>
      <c r="G59" s="2">
        <f t="shared" si="4"/>
        <v>1</v>
      </c>
      <c r="H59" s="30">
        <f t="shared" si="6"/>
        <v>771</v>
      </c>
    </row>
    <row r="60" spans="1:8" ht="18.75" x14ac:dyDescent="0.3">
      <c r="A60" s="55">
        <v>22160</v>
      </c>
      <c r="B60">
        <v>503</v>
      </c>
      <c r="D60" s="56">
        <f t="shared" si="1"/>
        <v>1.9803149606299213</v>
      </c>
      <c r="E60" s="2">
        <f t="shared" si="2"/>
        <v>0.68325590308120265</v>
      </c>
      <c r="F60" s="29">
        <f t="shared" si="5"/>
        <v>14</v>
      </c>
      <c r="G60" s="2">
        <f t="shared" si="4"/>
        <v>0</v>
      </c>
      <c r="H60" s="30">
        <f t="shared" si="6"/>
        <v>771</v>
      </c>
    </row>
    <row r="61" spans="1:8" ht="18.75" x14ac:dyDescent="0.3">
      <c r="A61" s="55">
        <v>22190</v>
      </c>
      <c r="B61">
        <v>1003</v>
      </c>
      <c r="D61" s="56">
        <f t="shared" si="1"/>
        <v>3.9488188976377954</v>
      </c>
      <c r="E61" s="2">
        <f t="shared" si="2"/>
        <v>1.3734165209433991</v>
      </c>
      <c r="F61" s="29">
        <f t="shared" si="5"/>
        <v>14.25</v>
      </c>
      <c r="G61" s="2">
        <f t="shared" si="4"/>
        <v>0</v>
      </c>
      <c r="H61" s="30">
        <f t="shared" si="6"/>
        <v>771</v>
      </c>
    </row>
    <row r="62" spans="1:8" ht="18.75" x14ac:dyDescent="0.3">
      <c r="A62" s="55">
        <v>22221</v>
      </c>
      <c r="B62">
        <v>16</v>
      </c>
      <c r="D62" s="56">
        <f t="shared" si="1"/>
        <v>6.2992125984251968E-2</v>
      </c>
      <c r="E62" s="2">
        <f t="shared" si="2"/>
        <v>-2.7647455447787554</v>
      </c>
      <c r="F62" s="29">
        <f t="shared" si="5"/>
        <v>14.5</v>
      </c>
      <c r="G62" s="2">
        <f t="shared" si="4"/>
        <v>0</v>
      </c>
      <c r="H62" s="30">
        <f t="shared" si="6"/>
        <v>771</v>
      </c>
    </row>
    <row r="63" spans="1:8" ht="18.75" x14ac:dyDescent="0.3">
      <c r="A63" s="55">
        <v>22251</v>
      </c>
      <c r="B63">
        <v>198</v>
      </c>
      <c r="D63" s="56">
        <f t="shared" si="1"/>
        <v>0.77952755905511806</v>
      </c>
      <c r="E63" s="2">
        <f t="shared" si="2"/>
        <v>-0.24906723632400141</v>
      </c>
      <c r="F63" s="29">
        <f t="shared" si="5"/>
        <v>14.75</v>
      </c>
      <c r="G63" s="2">
        <f t="shared" si="4"/>
        <v>0</v>
      </c>
      <c r="H63" s="30">
        <f t="shared" si="6"/>
        <v>771</v>
      </c>
    </row>
    <row r="64" spans="1:8" ht="18.75" x14ac:dyDescent="0.3">
      <c r="A64" s="55">
        <v>22282</v>
      </c>
      <c r="B64">
        <v>345</v>
      </c>
      <c r="D64" s="56">
        <f t="shared" si="1"/>
        <v>1.3582677165354331</v>
      </c>
      <c r="E64" s="2">
        <f t="shared" si="2"/>
        <v>0.3062101500128232</v>
      </c>
      <c r="F64" s="29">
        <f t="shared" si="5"/>
        <v>15</v>
      </c>
      <c r="G64" s="2">
        <f t="shared" si="4"/>
        <v>0</v>
      </c>
      <c r="H64" s="30">
        <f t="shared" si="6"/>
        <v>771</v>
      </c>
    </row>
    <row r="65" spans="1:8" ht="18.75" x14ac:dyDescent="0.3">
      <c r="A65" s="55">
        <v>22313</v>
      </c>
      <c r="B65">
        <v>388</v>
      </c>
      <c r="D65" s="56">
        <f t="shared" si="1"/>
        <v>1.5275590551181102</v>
      </c>
      <c r="E65" s="2">
        <f t="shared" si="2"/>
        <v>0.42367107260473685</v>
      </c>
      <c r="F65" s="29"/>
      <c r="G65" s="2"/>
      <c r="H65" s="2"/>
    </row>
    <row r="66" spans="1:8" ht="18.75" x14ac:dyDescent="0.3">
      <c r="A66" s="55">
        <v>22341</v>
      </c>
      <c r="B66">
        <v>226</v>
      </c>
      <c r="D66" s="56">
        <f t="shared" si="1"/>
        <v>0.88976377952755903</v>
      </c>
      <c r="E66" s="2">
        <f t="shared" si="2"/>
        <v>-0.11679926774625074</v>
      </c>
      <c r="F66" s="29"/>
      <c r="G66" s="2"/>
      <c r="H66" s="2"/>
    </row>
    <row r="67" spans="1:8" ht="18.75" x14ac:dyDescent="0.3">
      <c r="A67" s="55">
        <v>22372</v>
      </c>
      <c r="B67">
        <v>670</v>
      </c>
      <c r="D67" s="56">
        <f t="shared" si="1"/>
        <v>2.6377952755905514</v>
      </c>
      <c r="E67" s="2">
        <f t="shared" si="2"/>
        <v>0.96994344536647525</v>
      </c>
      <c r="F67" s="29"/>
      <c r="G67" s="2"/>
      <c r="H67" s="2"/>
    </row>
    <row r="68" spans="1:8" ht="18.75" x14ac:dyDescent="0.3">
      <c r="A68" s="55">
        <v>22402</v>
      </c>
      <c r="B68">
        <v>745</v>
      </c>
      <c r="D68" s="56">
        <f t="shared" si="1"/>
        <v>2.9330708661417324</v>
      </c>
      <c r="E68" s="2">
        <f t="shared" si="2"/>
        <v>1.0760499513610229</v>
      </c>
      <c r="F68" s="29"/>
      <c r="G68" s="2"/>
      <c r="H68" s="2"/>
    </row>
    <row r="69" spans="1:8" ht="18.75" x14ac:dyDescent="0.3">
      <c r="A69" s="55">
        <v>22433</v>
      </c>
      <c r="B69">
        <v>436</v>
      </c>
      <c r="D69" s="56">
        <f t="shared" ref="D69:D132" si="7">B69/($C$4*10)</f>
        <v>1.7165354330708662</v>
      </c>
      <c r="E69" s="2">
        <f t="shared" ref="E69:E132" si="8">LN(D69)</f>
        <v>0.54030797633049776</v>
      </c>
      <c r="F69" s="29"/>
      <c r="G69" s="2"/>
      <c r="H69" s="2"/>
    </row>
    <row r="70" spans="1:8" ht="18.75" x14ac:dyDescent="0.3">
      <c r="A70" s="55">
        <v>22463</v>
      </c>
      <c r="B70">
        <v>939</v>
      </c>
      <c r="D70" s="56">
        <f t="shared" si="7"/>
        <v>3.6968503937007875</v>
      </c>
      <c r="E70" s="2">
        <f t="shared" si="8"/>
        <v>1.3074812121897263</v>
      </c>
      <c r="F70" s="29"/>
      <c r="G70" s="2"/>
      <c r="H70" s="2"/>
    </row>
    <row r="71" spans="1:8" ht="18.75" x14ac:dyDescent="0.3">
      <c r="A71" s="55">
        <v>22494</v>
      </c>
      <c r="B71">
        <v>451</v>
      </c>
      <c r="D71" s="56">
        <f t="shared" si="7"/>
        <v>1.7755905511811023</v>
      </c>
      <c r="E71" s="2">
        <f t="shared" si="8"/>
        <v>0.57413307248414169</v>
      </c>
      <c r="F71" s="29"/>
      <c r="G71" s="2"/>
      <c r="H71" s="2"/>
    </row>
    <row r="72" spans="1:8" ht="18.75" x14ac:dyDescent="0.3">
      <c r="A72" s="55">
        <v>22525</v>
      </c>
      <c r="B72">
        <v>1123</v>
      </c>
      <c r="D72" s="56">
        <f t="shared" si="7"/>
        <v>4.4212598425196852</v>
      </c>
      <c r="E72" s="2">
        <f t="shared" si="8"/>
        <v>1.4864246877199065</v>
      </c>
      <c r="F72" s="29"/>
      <c r="G72" s="2"/>
      <c r="H72" s="2"/>
    </row>
    <row r="73" spans="1:8" ht="18.75" x14ac:dyDescent="0.3">
      <c r="A73" s="55">
        <v>22555</v>
      </c>
      <c r="B73">
        <v>134</v>
      </c>
      <c r="D73" s="56">
        <f t="shared" si="7"/>
        <v>0.52755905511811019</v>
      </c>
      <c r="E73" s="2">
        <f t="shared" si="8"/>
        <v>-0.63949446706762536</v>
      </c>
      <c r="F73" s="29"/>
      <c r="G73" s="2"/>
      <c r="H73" s="2"/>
    </row>
    <row r="74" spans="1:8" ht="18.75" x14ac:dyDescent="0.3">
      <c r="A74" s="55">
        <v>22586</v>
      </c>
      <c r="B74">
        <v>28</v>
      </c>
      <c r="D74" s="56">
        <f t="shared" si="7"/>
        <v>0.11023622047244094</v>
      </c>
      <c r="E74" s="2">
        <f t="shared" si="8"/>
        <v>-2.2051297568433328</v>
      </c>
      <c r="F74" s="29"/>
      <c r="G74" s="2"/>
      <c r="H74" s="2"/>
    </row>
    <row r="75" spans="1:8" ht="18.75" x14ac:dyDescent="0.3">
      <c r="A75" s="55">
        <v>22616</v>
      </c>
      <c r="B75">
        <v>112</v>
      </c>
      <c r="D75" s="56">
        <f t="shared" si="7"/>
        <v>0.44094488188976377</v>
      </c>
      <c r="E75" s="2">
        <f t="shared" si="8"/>
        <v>-0.81883539572344211</v>
      </c>
      <c r="F75" s="29"/>
      <c r="G75" s="2"/>
      <c r="H75" s="2"/>
    </row>
    <row r="76" spans="1:8" ht="18.75" x14ac:dyDescent="0.3">
      <c r="A76" s="55">
        <v>22647</v>
      </c>
      <c r="B76">
        <v>130</v>
      </c>
      <c r="D76" s="56">
        <f t="shared" si="7"/>
        <v>0.51181102362204722</v>
      </c>
      <c r="E76" s="2">
        <f t="shared" si="8"/>
        <v>-0.66979981656295418</v>
      </c>
      <c r="F76" s="29"/>
      <c r="G76" s="2"/>
      <c r="H76" s="2"/>
    </row>
    <row r="77" spans="1:8" ht="18.75" x14ac:dyDescent="0.3">
      <c r="A77" s="55">
        <v>22678</v>
      </c>
      <c r="B77">
        <v>118</v>
      </c>
      <c r="D77" s="56">
        <f t="shared" si="7"/>
        <v>0.46456692913385828</v>
      </c>
      <c r="E77" s="2">
        <f t="shared" si="8"/>
        <v>-0.76664964255287182</v>
      </c>
      <c r="F77" s="29"/>
      <c r="G77" s="2"/>
      <c r="H77" s="2"/>
    </row>
    <row r="78" spans="1:8" ht="18.75" x14ac:dyDescent="0.3">
      <c r="A78" s="55">
        <v>22706</v>
      </c>
      <c r="B78">
        <v>131</v>
      </c>
      <c r="D78" s="56">
        <f t="shared" si="7"/>
        <v>0.51574803149606296</v>
      </c>
      <c r="E78" s="2">
        <f t="shared" si="8"/>
        <v>-0.66213694381738508</v>
      </c>
      <c r="F78" s="29"/>
      <c r="G78" s="2"/>
      <c r="H78" s="2"/>
    </row>
    <row r="79" spans="1:8" ht="18.75" x14ac:dyDescent="0.3">
      <c r="A79" s="55">
        <v>22737</v>
      </c>
      <c r="B79">
        <v>316</v>
      </c>
      <c r="D79" s="56">
        <f t="shared" si="7"/>
        <v>1.2440944881889764</v>
      </c>
      <c r="E79" s="2">
        <f t="shared" si="8"/>
        <v>0.21840794656837553</v>
      </c>
      <c r="F79" s="29"/>
      <c r="G79" s="2"/>
      <c r="H79" s="2"/>
    </row>
    <row r="80" spans="1:8" ht="18.75" x14ac:dyDescent="0.3">
      <c r="A80" s="55">
        <v>22767</v>
      </c>
      <c r="B80">
        <v>434</v>
      </c>
      <c r="D80" s="56">
        <f t="shared" si="7"/>
        <v>1.7086614173228347</v>
      </c>
      <c r="E80" s="2">
        <f t="shared" si="8"/>
        <v>0.53571026708186831</v>
      </c>
      <c r="F80" s="29"/>
      <c r="G80" s="2"/>
      <c r="H80" s="2"/>
    </row>
    <row r="81" spans="1:8" ht="18.75" x14ac:dyDescent="0.3">
      <c r="A81" s="55">
        <v>22798</v>
      </c>
      <c r="B81">
        <v>329</v>
      </c>
      <c r="D81" s="56">
        <f t="shared" si="7"/>
        <v>1.295275590551181</v>
      </c>
      <c r="E81" s="2">
        <f t="shared" si="8"/>
        <v>0.25872348374683524</v>
      </c>
      <c r="F81" s="29"/>
      <c r="G81" s="2"/>
      <c r="H81" s="2"/>
    </row>
    <row r="82" spans="1:8" ht="18.75" x14ac:dyDescent="0.3">
      <c r="A82" s="55">
        <v>22828</v>
      </c>
      <c r="B82">
        <v>700</v>
      </c>
      <c r="D82" s="56">
        <f t="shared" si="7"/>
        <v>2.7559055118110236</v>
      </c>
      <c r="E82" s="2">
        <f t="shared" si="8"/>
        <v>1.013746068024868</v>
      </c>
      <c r="F82" s="29"/>
      <c r="G82" s="2"/>
      <c r="H82" s="2"/>
    </row>
    <row r="83" spans="1:8" ht="18.75" x14ac:dyDescent="0.3">
      <c r="A83" s="55">
        <v>22859</v>
      </c>
      <c r="B83">
        <v>882</v>
      </c>
      <c r="D83" s="56">
        <f t="shared" si="7"/>
        <v>3.4724409448818898</v>
      </c>
      <c r="E83" s="2">
        <f t="shared" si="8"/>
        <v>1.2448577889882548</v>
      </c>
      <c r="F83" s="29"/>
      <c r="G83" s="2"/>
      <c r="H83" s="2"/>
    </row>
    <row r="84" spans="1:8" ht="18.75" x14ac:dyDescent="0.3">
      <c r="A84" s="55">
        <v>22890</v>
      </c>
      <c r="B84">
        <v>308</v>
      </c>
      <c r="D84" s="56">
        <f t="shared" si="7"/>
        <v>1.2125984251968505</v>
      </c>
      <c r="E84" s="2">
        <f t="shared" si="8"/>
        <v>0.19276551595503794</v>
      </c>
      <c r="F84" s="29"/>
      <c r="G84" s="2"/>
      <c r="H84" s="2"/>
    </row>
    <row r="85" spans="1:8" ht="18.75" x14ac:dyDescent="0.3">
      <c r="A85" s="55">
        <v>22920</v>
      </c>
      <c r="B85">
        <v>422</v>
      </c>
      <c r="D85" s="56">
        <f t="shared" si="7"/>
        <v>1.6614173228346456</v>
      </c>
      <c r="E85" s="2">
        <f t="shared" si="8"/>
        <v>0.50767104701747523</v>
      </c>
      <c r="F85" s="29"/>
      <c r="G85" s="2"/>
      <c r="H85" s="2"/>
    </row>
    <row r="86" spans="1:8" ht="18.75" x14ac:dyDescent="0.3">
      <c r="A86" s="55">
        <v>22951</v>
      </c>
      <c r="B86">
        <v>456</v>
      </c>
      <c r="D86" s="56">
        <f t="shared" si="7"/>
        <v>1.795275590551181</v>
      </c>
      <c r="E86" s="2">
        <f t="shared" si="8"/>
        <v>0.58515854249584942</v>
      </c>
      <c r="F86" s="29"/>
      <c r="G86" s="2"/>
      <c r="H86" s="2"/>
    </row>
    <row r="87" spans="1:8" ht="18.75" x14ac:dyDescent="0.3">
      <c r="A87" s="55">
        <v>22981</v>
      </c>
      <c r="B87">
        <v>116</v>
      </c>
      <c r="D87" s="56">
        <f t="shared" si="7"/>
        <v>0.45669291338582679</v>
      </c>
      <c r="E87" s="2">
        <f t="shared" si="8"/>
        <v>-0.78374407591217188</v>
      </c>
      <c r="F87" s="29"/>
      <c r="G87" s="2"/>
      <c r="H87" s="2"/>
    </row>
    <row r="88" spans="1:8" ht="18.75" x14ac:dyDescent="0.3">
      <c r="A88" s="55">
        <v>23012</v>
      </c>
      <c r="B88">
        <v>203</v>
      </c>
      <c r="D88" s="56">
        <f t="shared" si="7"/>
        <v>0.79921259842519687</v>
      </c>
      <c r="E88" s="2">
        <f t="shared" si="8"/>
        <v>-0.22412828797674922</v>
      </c>
      <c r="F88" s="29"/>
      <c r="G88" s="2"/>
      <c r="H88" s="2"/>
    </row>
    <row r="89" spans="1:8" ht="18.75" x14ac:dyDescent="0.3">
      <c r="A89" s="55">
        <v>23043</v>
      </c>
      <c r="B89">
        <v>35</v>
      </c>
      <c r="D89" s="56">
        <f t="shared" si="7"/>
        <v>0.13779527559055119</v>
      </c>
      <c r="E89" s="2">
        <f t="shared" si="8"/>
        <v>-1.9819862055291229</v>
      </c>
      <c r="F89" s="29"/>
      <c r="G89" s="2"/>
      <c r="H89" s="2"/>
    </row>
    <row r="90" spans="1:8" ht="18.75" x14ac:dyDescent="0.3">
      <c r="A90" s="55">
        <v>23071</v>
      </c>
      <c r="B90">
        <v>442</v>
      </c>
      <c r="D90" s="56">
        <f t="shared" si="7"/>
        <v>1.7401574803149606</v>
      </c>
      <c r="E90" s="2">
        <f t="shared" si="8"/>
        <v>0.5539756150591616</v>
      </c>
      <c r="F90" s="29"/>
      <c r="G90" s="2"/>
      <c r="H90" s="2"/>
    </row>
    <row r="91" spans="1:8" ht="18.75" x14ac:dyDescent="0.3">
      <c r="A91" s="55">
        <v>23102</v>
      </c>
      <c r="B91">
        <v>722</v>
      </c>
      <c r="D91" s="56">
        <f t="shared" si="7"/>
        <v>2.8425196850393699</v>
      </c>
      <c r="E91" s="2">
        <f t="shared" si="8"/>
        <v>1.0446908718742896</v>
      </c>
      <c r="F91" s="29"/>
      <c r="G91" s="2"/>
      <c r="H91" s="2"/>
    </row>
    <row r="92" spans="1:8" ht="18.75" x14ac:dyDescent="0.3">
      <c r="A92" s="55">
        <v>23132</v>
      </c>
      <c r="B92">
        <v>1362</v>
      </c>
      <c r="D92" s="56">
        <f t="shared" si="7"/>
        <v>5.3622047244094491</v>
      </c>
      <c r="E92" s="2">
        <f t="shared" si="8"/>
        <v>1.6793752196909211</v>
      </c>
      <c r="F92" s="29"/>
      <c r="G92" s="2"/>
      <c r="H92" s="2"/>
    </row>
    <row r="93" spans="1:8" ht="18.75" x14ac:dyDescent="0.3">
      <c r="A93" s="55">
        <v>23163</v>
      </c>
      <c r="B93">
        <v>933</v>
      </c>
      <c r="D93" s="56">
        <f t="shared" si="7"/>
        <v>3.673228346456693</v>
      </c>
      <c r="E93" s="2">
        <f t="shared" si="8"/>
        <v>1.3010709338288073</v>
      </c>
      <c r="F93" s="29"/>
      <c r="G93" s="2"/>
      <c r="H93" s="2"/>
    </row>
    <row r="94" spans="1:8" ht="18.75" x14ac:dyDescent="0.3">
      <c r="A94" s="55">
        <v>23193</v>
      </c>
      <c r="B94">
        <v>628</v>
      </c>
      <c r="D94" s="56">
        <f t="shared" si="7"/>
        <v>2.4724409448818898</v>
      </c>
      <c r="E94" s="2">
        <f t="shared" si="8"/>
        <v>0.90520589944966212</v>
      </c>
      <c r="F94" s="29"/>
      <c r="G94" s="2"/>
      <c r="H94" s="2"/>
    </row>
    <row r="95" spans="1:8" ht="18.75" x14ac:dyDescent="0.3">
      <c r="A95" s="55">
        <v>23224</v>
      </c>
      <c r="B95">
        <v>743</v>
      </c>
      <c r="D95" s="56">
        <f t="shared" si="7"/>
        <v>2.9251968503937009</v>
      </c>
      <c r="E95" s="2">
        <f t="shared" si="8"/>
        <v>1.0733617776992226</v>
      </c>
      <c r="F95" s="29"/>
      <c r="G95" s="2"/>
      <c r="H95" s="2"/>
    </row>
    <row r="96" spans="1:8" ht="18.75" x14ac:dyDescent="0.3">
      <c r="A96" s="55">
        <v>23255</v>
      </c>
      <c r="B96">
        <v>455</v>
      </c>
      <c r="D96" s="56">
        <f t="shared" si="7"/>
        <v>1.7913385826771653</v>
      </c>
      <c r="E96" s="2">
        <f t="shared" si="8"/>
        <v>0.58296315193241377</v>
      </c>
      <c r="F96" s="29"/>
      <c r="G96" s="2"/>
      <c r="H96" s="2"/>
    </row>
    <row r="97" spans="1:8" ht="18.75" x14ac:dyDescent="0.3">
      <c r="A97" s="55">
        <v>23285</v>
      </c>
      <c r="B97">
        <v>837</v>
      </c>
      <c r="D97" s="56">
        <f t="shared" si="7"/>
        <v>3.295275590551181</v>
      </c>
      <c r="E97" s="2">
        <f t="shared" si="8"/>
        <v>1.1924898034709388</v>
      </c>
      <c r="F97" s="29"/>
      <c r="G97" s="2"/>
      <c r="H97" s="2"/>
    </row>
    <row r="98" spans="1:8" ht="18.75" x14ac:dyDescent="0.3">
      <c r="A98" s="55">
        <v>23316</v>
      </c>
      <c r="B98">
        <v>494</v>
      </c>
      <c r="D98" s="56">
        <f t="shared" si="7"/>
        <v>1.9448818897637796</v>
      </c>
      <c r="E98" s="2">
        <f t="shared" si="8"/>
        <v>0.66520125016938603</v>
      </c>
      <c r="F98" s="29"/>
      <c r="G98" s="2"/>
      <c r="H98" s="2"/>
    </row>
    <row r="99" spans="1:8" ht="18.75" x14ac:dyDescent="0.3">
      <c r="A99" s="55">
        <v>23346</v>
      </c>
      <c r="B99">
        <v>338</v>
      </c>
      <c r="D99" s="56">
        <f t="shared" si="7"/>
        <v>1.3307086614173229</v>
      </c>
      <c r="E99" s="2">
        <f t="shared" si="8"/>
        <v>0.28571162846448228</v>
      </c>
      <c r="F99" s="29"/>
      <c r="G99" s="2"/>
      <c r="H99" s="2"/>
    </row>
    <row r="100" spans="1:8" ht="18.75" x14ac:dyDescent="0.3">
      <c r="A100" s="55">
        <v>23377</v>
      </c>
      <c r="B100">
        <v>181</v>
      </c>
      <c r="D100" s="56">
        <f t="shared" si="7"/>
        <v>0.71259842519685035</v>
      </c>
      <c r="E100" s="2">
        <f t="shared" si="8"/>
        <v>-0.33883723575271091</v>
      </c>
      <c r="F100" s="29"/>
      <c r="G100" s="2"/>
      <c r="H100" s="2"/>
    </row>
    <row r="101" spans="1:8" ht="18.75" x14ac:dyDescent="0.3">
      <c r="A101" s="55">
        <v>23408</v>
      </c>
      <c r="B101">
        <v>155</v>
      </c>
      <c r="D101" s="56">
        <f t="shared" si="7"/>
        <v>0.61023622047244097</v>
      </c>
      <c r="E101" s="2">
        <f t="shared" si="8"/>
        <v>-0.49390915009928993</v>
      </c>
      <c r="F101" s="29"/>
      <c r="G101" s="2"/>
      <c r="H101" s="2"/>
    </row>
    <row r="102" spans="1:8" ht="18.75" x14ac:dyDescent="0.3">
      <c r="A102" s="55">
        <v>23437</v>
      </c>
      <c r="B102">
        <v>155</v>
      </c>
      <c r="D102" s="56">
        <f t="shared" si="7"/>
        <v>0.61023622047244097</v>
      </c>
      <c r="E102" s="2">
        <f t="shared" si="8"/>
        <v>-0.49390915009928993</v>
      </c>
      <c r="F102" s="29"/>
      <c r="G102" s="2"/>
      <c r="H102" s="2"/>
    </row>
    <row r="103" spans="1:8" ht="18.75" x14ac:dyDescent="0.3">
      <c r="A103" s="55">
        <v>23468</v>
      </c>
      <c r="B103">
        <v>333</v>
      </c>
      <c r="D103" s="56">
        <f t="shared" si="7"/>
        <v>1.311023622047244</v>
      </c>
      <c r="E103" s="2">
        <f t="shared" si="8"/>
        <v>0.27080822296190715</v>
      </c>
      <c r="F103" s="29"/>
      <c r="G103" s="2"/>
      <c r="H103" s="2"/>
    </row>
    <row r="104" spans="1:8" ht="18.75" x14ac:dyDescent="0.3">
      <c r="A104" s="55">
        <v>23498</v>
      </c>
      <c r="B104">
        <v>911</v>
      </c>
      <c r="D104" s="56">
        <f t="shared" si="7"/>
        <v>3.5866141732283463</v>
      </c>
      <c r="E104" s="2">
        <f t="shared" si="8"/>
        <v>1.2772086302414216</v>
      </c>
      <c r="F104" s="29"/>
      <c r="G104" s="2"/>
      <c r="H104" s="2"/>
    </row>
    <row r="105" spans="1:8" ht="18.75" x14ac:dyDescent="0.3">
      <c r="A105" s="55">
        <v>23529</v>
      </c>
      <c r="B105">
        <v>848</v>
      </c>
      <c r="D105" s="56">
        <f t="shared" si="7"/>
        <v>3.3385826771653542</v>
      </c>
      <c r="E105" s="2">
        <f t="shared" si="8"/>
        <v>1.2055463687733665</v>
      </c>
      <c r="F105" s="29"/>
      <c r="G105" s="2"/>
      <c r="H105" s="2"/>
    </row>
    <row r="106" spans="1:8" ht="18.75" x14ac:dyDescent="0.3">
      <c r="A106" s="55">
        <v>23559</v>
      </c>
      <c r="B106">
        <v>2671</v>
      </c>
      <c r="D106" s="56">
        <f t="shared" si="7"/>
        <v>10.515748031496063</v>
      </c>
      <c r="E106" s="2">
        <f t="shared" si="8"/>
        <v>2.3528739460914241</v>
      </c>
      <c r="F106" s="29"/>
      <c r="G106" s="2"/>
      <c r="H106" s="2"/>
    </row>
    <row r="107" spans="1:8" ht="18.75" x14ac:dyDescent="0.3">
      <c r="A107" s="55">
        <v>23590</v>
      </c>
      <c r="B107">
        <v>453</v>
      </c>
      <c r="D107" s="56">
        <f t="shared" si="7"/>
        <v>1.7834645669291338</v>
      </c>
      <c r="E107" s="2">
        <f t="shared" si="8"/>
        <v>0.57855785846449737</v>
      </c>
      <c r="F107" s="29"/>
      <c r="G107" s="2"/>
      <c r="H107" s="2"/>
    </row>
    <row r="108" spans="1:8" ht="18.75" x14ac:dyDescent="0.3">
      <c r="A108" s="55">
        <v>23621</v>
      </c>
      <c r="B108">
        <v>1030</v>
      </c>
      <c r="D108" s="56">
        <f t="shared" si="7"/>
        <v>4.0551181102362204</v>
      </c>
      <c r="E108" s="2">
        <f t="shared" si="8"/>
        <v>1.3999798142051449</v>
      </c>
      <c r="F108" s="29"/>
      <c r="G108" s="2"/>
      <c r="H108" s="2"/>
    </row>
    <row r="109" spans="1:8" ht="18.75" x14ac:dyDescent="0.3">
      <c r="A109" s="55">
        <v>23651</v>
      </c>
      <c r="B109">
        <v>18</v>
      </c>
      <c r="D109" s="56">
        <f t="shared" si="7"/>
        <v>7.0866141732283464E-2</v>
      </c>
      <c r="E109" s="2">
        <f t="shared" si="8"/>
        <v>-2.6469625091223721</v>
      </c>
      <c r="F109" s="29"/>
      <c r="G109" s="2"/>
      <c r="H109" s="2"/>
    </row>
    <row r="110" spans="1:8" ht="18.75" x14ac:dyDescent="0.3">
      <c r="A110" s="55">
        <v>23682</v>
      </c>
      <c r="B110">
        <v>510</v>
      </c>
      <c r="D110" s="56">
        <f t="shared" si="7"/>
        <v>2.0078740157480315</v>
      </c>
      <c r="E110" s="2">
        <f t="shared" si="8"/>
        <v>0.69707645869983481</v>
      </c>
      <c r="F110" s="29"/>
      <c r="G110" s="2"/>
      <c r="H110" s="2"/>
    </row>
    <row r="111" spans="1:8" ht="18.75" x14ac:dyDescent="0.3">
      <c r="A111" s="55">
        <v>23712</v>
      </c>
      <c r="B111">
        <v>64</v>
      </c>
      <c r="D111" s="56">
        <f t="shared" si="7"/>
        <v>0.25196850393700787</v>
      </c>
      <c r="E111" s="2">
        <f t="shared" si="8"/>
        <v>-1.3784511836588647</v>
      </c>
      <c r="F111" s="29"/>
      <c r="G111" s="2"/>
      <c r="H111" s="2"/>
    </row>
    <row r="112" spans="1:8" ht="18.75" x14ac:dyDescent="0.3">
      <c r="A112" s="55">
        <v>23743</v>
      </c>
      <c r="B112">
        <v>201</v>
      </c>
      <c r="D112" s="56">
        <f t="shared" si="7"/>
        <v>0.79133858267716539</v>
      </c>
      <c r="E112" s="2">
        <f t="shared" si="8"/>
        <v>-0.23402935895946078</v>
      </c>
      <c r="F112" s="29"/>
      <c r="G112" s="2"/>
      <c r="H112" s="2"/>
    </row>
    <row r="113" spans="1:8" ht="18.75" x14ac:dyDescent="0.3">
      <c r="A113" s="55">
        <v>23774</v>
      </c>
      <c r="B113">
        <v>270</v>
      </c>
      <c r="D113" s="56">
        <f t="shared" si="7"/>
        <v>1.0629921259842521</v>
      </c>
      <c r="E113" s="2">
        <f t="shared" si="8"/>
        <v>6.1087691979838279E-2</v>
      </c>
      <c r="F113" s="29"/>
      <c r="G113" s="2"/>
      <c r="H113" s="2"/>
    </row>
    <row r="114" spans="1:8" ht="18.75" x14ac:dyDescent="0.3">
      <c r="A114" s="55">
        <v>23802</v>
      </c>
      <c r="B114">
        <v>1002</v>
      </c>
      <c r="D114" s="56">
        <f t="shared" si="7"/>
        <v>3.9448818897637796</v>
      </c>
      <c r="E114" s="2">
        <f t="shared" si="8"/>
        <v>1.3724190146262736</v>
      </c>
      <c r="F114" s="29"/>
      <c r="G114" s="2"/>
      <c r="H114" s="2"/>
    </row>
    <row r="115" spans="1:8" ht="18.75" x14ac:dyDescent="0.3">
      <c r="A115" s="55">
        <v>23833</v>
      </c>
      <c r="B115">
        <v>892</v>
      </c>
      <c r="D115" s="56">
        <f t="shared" si="7"/>
        <v>3.5118110236220472</v>
      </c>
      <c r="E115" s="2">
        <f t="shared" si="8"/>
        <v>1.2561318655614728</v>
      </c>
      <c r="F115" s="29"/>
      <c r="G115" s="2"/>
      <c r="H115" s="2"/>
    </row>
    <row r="116" spans="1:8" ht="18.75" x14ac:dyDescent="0.3">
      <c r="A116" s="55">
        <v>23863</v>
      </c>
      <c r="B116">
        <v>1684</v>
      </c>
      <c r="D116" s="56">
        <f t="shared" si="7"/>
        <v>6.6299212598425195</v>
      </c>
      <c r="E116" s="2">
        <f t="shared" si="8"/>
        <v>1.8915929277837353</v>
      </c>
      <c r="F116" s="29"/>
      <c r="G116" s="2"/>
      <c r="H116" s="2"/>
    </row>
    <row r="117" spans="1:8" ht="18.75" x14ac:dyDescent="0.3">
      <c r="A117" s="55">
        <v>23894</v>
      </c>
      <c r="B117">
        <v>1449</v>
      </c>
      <c r="D117" s="56">
        <f t="shared" si="7"/>
        <v>5.7047244094488185</v>
      </c>
      <c r="E117" s="2">
        <f t="shared" si="8"/>
        <v>1.7412946753021457</v>
      </c>
      <c r="F117" s="29"/>
      <c r="G117" s="2"/>
      <c r="H117" s="2"/>
    </row>
    <row r="118" spans="1:8" ht="18.75" x14ac:dyDescent="0.3">
      <c r="A118" s="55">
        <v>23924</v>
      </c>
      <c r="B118">
        <v>415</v>
      </c>
      <c r="D118" s="56">
        <f t="shared" si="7"/>
        <v>1.6338582677165354</v>
      </c>
      <c r="E118" s="2">
        <f t="shared" si="8"/>
        <v>0.49094425321216173</v>
      </c>
      <c r="F118" s="29"/>
      <c r="G118" s="2"/>
      <c r="H118" s="2"/>
    </row>
    <row r="119" spans="1:8" ht="18.75" x14ac:dyDescent="0.3">
      <c r="A119" s="55">
        <v>23955</v>
      </c>
      <c r="B119">
        <v>622</v>
      </c>
      <c r="D119" s="56">
        <f t="shared" si="7"/>
        <v>2.4488188976377954</v>
      </c>
      <c r="E119" s="2">
        <f t="shared" si="8"/>
        <v>0.89560582572064285</v>
      </c>
      <c r="F119" s="29"/>
      <c r="G119" s="2"/>
      <c r="H119" s="2"/>
    </row>
    <row r="120" spans="1:8" ht="18.75" x14ac:dyDescent="0.3">
      <c r="A120" s="55">
        <v>23986</v>
      </c>
      <c r="B120">
        <v>797</v>
      </c>
      <c r="D120" s="56">
        <f t="shared" si="7"/>
        <v>3.1377952755905514</v>
      </c>
      <c r="E120" s="2">
        <f t="shared" si="8"/>
        <v>1.1435204117716786</v>
      </c>
      <c r="F120" s="29"/>
      <c r="G120" s="2"/>
      <c r="H120" s="2"/>
    </row>
    <row r="121" spans="1:8" ht="18.75" x14ac:dyDescent="0.3">
      <c r="A121" s="55">
        <v>24016</v>
      </c>
      <c r="B121">
        <v>670</v>
      </c>
      <c r="D121" s="56">
        <f t="shared" si="7"/>
        <v>2.6377952755905514</v>
      </c>
      <c r="E121" s="2">
        <f t="shared" si="8"/>
        <v>0.96994344536647525</v>
      </c>
      <c r="F121" s="29"/>
      <c r="G121" s="2"/>
      <c r="H121" s="2"/>
    </row>
    <row r="122" spans="1:8" ht="18.75" x14ac:dyDescent="0.3">
      <c r="A122" s="55">
        <v>24047</v>
      </c>
      <c r="B122">
        <v>740</v>
      </c>
      <c r="D122" s="56">
        <f t="shared" si="7"/>
        <v>2.9133858267716537</v>
      </c>
      <c r="E122" s="2">
        <f t="shared" si="8"/>
        <v>1.0693159191796788</v>
      </c>
      <c r="F122" s="29"/>
      <c r="G122" s="2"/>
      <c r="H122" s="2"/>
    </row>
    <row r="123" spans="1:8" ht="18.75" x14ac:dyDescent="0.3">
      <c r="A123" s="55">
        <v>24077</v>
      </c>
      <c r="B123">
        <v>485</v>
      </c>
      <c r="D123" s="56">
        <f t="shared" si="7"/>
        <v>1.9094488188976377</v>
      </c>
      <c r="E123" s="2">
        <f t="shared" si="8"/>
        <v>0.64681462391894662</v>
      </c>
      <c r="F123" s="29"/>
      <c r="G123" s="2"/>
      <c r="H123" s="2"/>
    </row>
    <row r="124" spans="1:8" ht="18.75" x14ac:dyDescent="0.3">
      <c r="A124" s="55">
        <v>24108</v>
      </c>
      <c r="B124">
        <v>1114</v>
      </c>
      <c r="D124" s="56">
        <f t="shared" si="7"/>
        <v>4.3858267716535435</v>
      </c>
      <c r="E124" s="2">
        <f t="shared" si="8"/>
        <v>1.4783781534686928</v>
      </c>
      <c r="F124" s="29"/>
      <c r="G124" s="2"/>
      <c r="H124" s="2"/>
    </row>
    <row r="125" spans="1:8" ht="18.75" x14ac:dyDescent="0.3">
      <c r="A125" s="55">
        <v>24139</v>
      </c>
      <c r="B125">
        <v>401</v>
      </c>
      <c r="D125" s="56">
        <f t="shared" si="7"/>
        <v>1.578740157480315</v>
      </c>
      <c r="E125" s="2">
        <f t="shared" si="8"/>
        <v>0.45662716028803263</v>
      </c>
      <c r="F125" s="29"/>
      <c r="G125" s="2"/>
      <c r="H125" s="2"/>
    </row>
    <row r="126" spans="1:8" ht="18.75" x14ac:dyDescent="0.3">
      <c r="A126" s="55">
        <v>24167</v>
      </c>
      <c r="B126">
        <v>373</v>
      </c>
      <c r="D126" s="56">
        <f t="shared" si="7"/>
        <v>1.4685039370078741</v>
      </c>
      <c r="E126" s="2">
        <f t="shared" si="8"/>
        <v>0.384244152625279</v>
      </c>
      <c r="F126" s="29"/>
      <c r="G126" s="2"/>
      <c r="H126" s="2"/>
    </row>
    <row r="127" spans="1:8" ht="18.75" x14ac:dyDescent="0.3">
      <c r="A127" s="55">
        <v>24198</v>
      </c>
      <c r="B127">
        <v>610</v>
      </c>
      <c r="D127" s="56">
        <f t="shared" si="7"/>
        <v>2.4015748031496065</v>
      </c>
      <c r="E127" s="2">
        <f t="shared" si="8"/>
        <v>0.87612469014882044</v>
      </c>
      <c r="F127" s="29"/>
      <c r="G127" s="2"/>
      <c r="H127" s="2"/>
    </row>
    <row r="128" spans="1:8" ht="18.75" x14ac:dyDescent="0.3">
      <c r="A128" s="55">
        <v>24228</v>
      </c>
      <c r="B128">
        <v>1915</v>
      </c>
      <c r="D128" s="56">
        <f t="shared" si="7"/>
        <v>7.5393700787401574</v>
      </c>
      <c r="E128" s="2">
        <f t="shared" si="8"/>
        <v>2.0201386345962096</v>
      </c>
      <c r="F128" s="29"/>
      <c r="G128" s="2"/>
      <c r="H128" s="2"/>
    </row>
    <row r="129" spans="1:8" ht="18.75" x14ac:dyDescent="0.3">
      <c r="A129" s="55">
        <v>24259</v>
      </c>
      <c r="B129">
        <v>879</v>
      </c>
      <c r="D129" s="56">
        <f t="shared" si="7"/>
        <v>3.4606299212598426</v>
      </c>
      <c r="E129" s="2">
        <f t="shared" si="8"/>
        <v>1.2414506306666404</v>
      </c>
      <c r="F129" s="29"/>
      <c r="G129" s="2"/>
      <c r="H129" s="2"/>
    </row>
    <row r="130" spans="1:8" ht="18.75" x14ac:dyDescent="0.3">
      <c r="A130" s="55">
        <v>24289</v>
      </c>
      <c r="B130">
        <v>506</v>
      </c>
      <c r="D130" s="56">
        <f t="shared" si="7"/>
        <v>1.9921259842519685</v>
      </c>
      <c r="E130" s="2">
        <f t="shared" si="8"/>
        <v>0.68920240226892893</v>
      </c>
      <c r="F130" s="29"/>
      <c r="G130" s="2"/>
      <c r="H130" s="2"/>
    </row>
    <row r="131" spans="1:8" ht="18.75" x14ac:dyDescent="0.3">
      <c r="A131" s="55">
        <v>24320</v>
      </c>
      <c r="B131">
        <v>1721</v>
      </c>
      <c r="D131" s="56">
        <f t="shared" si="7"/>
        <v>6.7755905511811028</v>
      </c>
      <c r="E131" s="2">
        <f t="shared" si="8"/>
        <v>1.9133265291930028</v>
      </c>
      <c r="F131" s="29"/>
      <c r="G131" s="2"/>
      <c r="H131" s="2"/>
    </row>
    <row r="132" spans="1:8" ht="18.75" x14ac:dyDescent="0.3">
      <c r="A132" s="55">
        <v>24351</v>
      </c>
      <c r="B132">
        <v>646</v>
      </c>
      <c r="D132" s="56">
        <f t="shared" si="7"/>
        <v>2.5433070866141732</v>
      </c>
      <c r="E132" s="2">
        <f t="shared" si="8"/>
        <v>0.93346523676406523</v>
      </c>
      <c r="F132" s="29"/>
      <c r="G132" s="2"/>
      <c r="H132" s="2"/>
    </row>
    <row r="133" spans="1:8" ht="18.75" x14ac:dyDescent="0.3">
      <c r="A133" s="55">
        <v>24381</v>
      </c>
      <c r="B133">
        <v>536</v>
      </c>
      <c r="D133" s="56">
        <f t="shared" ref="D133:D196" si="9">B133/($C$4*10)</f>
        <v>2.1102362204724407</v>
      </c>
      <c r="E133" s="2">
        <f t="shared" ref="E133:E196" si="10">LN(D133)</f>
        <v>0.74679989405226532</v>
      </c>
      <c r="F133" s="29"/>
      <c r="G133" s="2"/>
      <c r="H133" s="2"/>
    </row>
    <row r="134" spans="1:8" ht="18.75" x14ac:dyDescent="0.3">
      <c r="A134" s="55">
        <v>24412</v>
      </c>
      <c r="B134">
        <v>133</v>
      </c>
      <c r="D134" s="56">
        <f t="shared" si="9"/>
        <v>0.52362204724409445</v>
      </c>
      <c r="E134" s="2">
        <f t="shared" si="10"/>
        <v>-0.64698513879678288</v>
      </c>
      <c r="F134" s="29"/>
      <c r="G134" s="2"/>
      <c r="H134" s="2"/>
    </row>
    <row r="135" spans="1:8" ht="18.75" x14ac:dyDescent="0.3">
      <c r="A135" s="55">
        <v>24442</v>
      </c>
      <c r="B135">
        <v>115</v>
      </c>
      <c r="D135" s="56">
        <f t="shared" si="9"/>
        <v>0.452755905511811</v>
      </c>
      <c r="E135" s="2">
        <f t="shared" si="10"/>
        <v>-0.79240213865528653</v>
      </c>
      <c r="F135" s="29"/>
      <c r="G135" s="2"/>
      <c r="H135" s="2"/>
    </row>
    <row r="136" spans="1:8" ht="18.75" x14ac:dyDescent="0.3">
      <c r="A136" s="55">
        <v>24473</v>
      </c>
      <c r="B136">
        <v>85</v>
      </c>
      <c r="D136" s="56">
        <f t="shared" si="9"/>
        <v>0.3346456692913386</v>
      </c>
      <c r="E136" s="2">
        <f t="shared" si="10"/>
        <v>-1.0946830105282201</v>
      </c>
      <c r="F136" s="29"/>
      <c r="G136" s="2"/>
      <c r="H136" s="2"/>
    </row>
    <row r="137" spans="1:8" ht="18.75" x14ac:dyDescent="0.3">
      <c r="A137" s="55">
        <v>24504</v>
      </c>
      <c r="B137">
        <v>681</v>
      </c>
      <c r="D137" s="56">
        <f t="shared" si="9"/>
        <v>2.6811023622047245</v>
      </c>
      <c r="E137" s="2">
        <f t="shared" si="10"/>
        <v>0.98622803913097579</v>
      </c>
      <c r="F137" s="29"/>
      <c r="G137" s="2"/>
      <c r="H137" s="2"/>
    </row>
    <row r="138" spans="1:8" ht="18.75" x14ac:dyDescent="0.3">
      <c r="A138" s="55">
        <v>24532</v>
      </c>
      <c r="B138">
        <v>1363</v>
      </c>
      <c r="D138" s="56">
        <f t="shared" si="9"/>
        <v>5.3661417322834648</v>
      </c>
      <c r="E138" s="2">
        <f t="shared" si="10"/>
        <v>1.680109164677996</v>
      </c>
      <c r="F138" s="29"/>
      <c r="G138" s="2"/>
      <c r="H138" s="2"/>
    </row>
    <row r="139" spans="1:8" ht="18.75" x14ac:dyDescent="0.3">
      <c r="A139" s="55">
        <v>24563</v>
      </c>
      <c r="B139">
        <v>608</v>
      </c>
      <c r="D139" s="56">
        <f t="shared" si="9"/>
        <v>2.393700787401575</v>
      </c>
      <c r="E139" s="2">
        <f t="shared" si="10"/>
        <v>0.87284061494763054</v>
      </c>
      <c r="F139" s="29"/>
      <c r="G139" s="2"/>
      <c r="H139" s="2"/>
    </row>
    <row r="140" spans="1:8" ht="18.75" x14ac:dyDescent="0.3">
      <c r="A140" s="55">
        <v>24593</v>
      </c>
      <c r="B140">
        <v>403</v>
      </c>
      <c r="D140" s="56">
        <f t="shared" si="9"/>
        <v>1.5866141732283465</v>
      </c>
      <c r="E140" s="2">
        <f t="shared" si="10"/>
        <v>0.46160229492814642</v>
      </c>
      <c r="F140" s="29"/>
      <c r="G140" s="2"/>
      <c r="H140" s="2"/>
    </row>
    <row r="141" spans="1:8" ht="18.75" x14ac:dyDescent="0.3">
      <c r="A141" s="55">
        <v>24624</v>
      </c>
      <c r="B141">
        <v>741</v>
      </c>
      <c r="D141" s="56">
        <f t="shared" si="9"/>
        <v>2.9173228346456694</v>
      </c>
      <c r="E141" s="2">
        <f t="shared" si="10"/>
        <v>1.0706663582775504</v>
      </c>
      <c r="F141" s="29"/>
      <c r="G141" s="2"/>
      <c r="H141" s="2"/>
    </row>
    <row r="142" spans="1:8" ht="18.75" x14ac:dyDescent="0.3">
      <c r="A142" s="55">
        <v>24654</v>
      </c>
      <c r="B142">
        <v>1789</v>
      </c>
      <c r="D142" s="56">
        <f t="shared" si="9"/>
        <v>7.0433070866141732</v>
      </c>
      <c r="E142" s="2">
        <f t="shared" si="10"/>
        <v>1.9520778164901826</v>
      </c>
      <c r="F142" s="29"/>
      <c r="G142" s="2"/>
      <c r="H142" s="2"/>
    </row>
    <row r="143" spans="1:8" ht="18.75" x14ac:dyDescent="0.3">
      <c r="A143" s="55">
        <v>24685</v>
      </c>
      <c r="B143">
        <v>704</v>
      </c>
      <c r="D143" s="56">
        <f t="shared" si="9"/>
        <v>2.7716535433070866</v>
      </c>
      <c r="E143" s="2">
        <f t="shared" si="10"/>
        <v>1.0194440891395058</v>
      </c>
      <c r="F143" s="29"/>
      <c r="G143" s="2"/>
      <c r="H143" s="2"/>
    </row>
    <row r="144" spans="1:8" ht="18.75" x14ac:dyDescent="0.3">
      <c r="A144" s="55">
        <v>24716</v>
      </c>
      <c r="B144">
        <v>2591</v>
      </c>
      <c r="D144" s="56">
        <f t="shared" si="9"/>
        <v>10.200787401574804</v>
      </c>
      <c r="E144" s="2">
        <f t="shared" si="10"/>
        <v>2.3224649135435733</v>
      </c>
      <c r="F144" s="29"/>
      <c r="G144" s="2"/>
      <c r="H144" s="2"/>
    </row>
    <row r="145" spans="1:8" ht="18.75" x14ac:dyDescent="0.3">
      <c r="A145" s="55">
        <v>24746</v>
      </c>
      <c r="B145">
        <v>762</v>
      </c>
      <c r="D145" s="56">
        <f t="shared" si="9"/>
        <v>3</v>
      </c>
      <c r="E145" s="2">
        <f t="shared" si="10"/>
        <v>1.0986122886681098</v>
      </c>
      <c r="F145" s="29"/>
      <c r="G145" s="2"/>
      <c r="H145" s="2"/>
    </row>
    <row r="146" spans="1:8" ht="18.75" x14ac:dyDescent="0.3">
      <c r="A146" s="55">
        <v>24777</v>
      </c>
      <c r="B146">
        <v>705</v>
      </c>
      <c r="D146" s="56">
        <f t="shared" si="9"/>
        <v>2.7755905511811023</v>
      </c>
      <c r="E146" s="2">
        <f t="shared" si="10"/>
        <v>1.0208635357937321</v>
      </c>
      <c r="F146" s="29"/>
      <c r="G146" s="2"/>
      <c r="H146" s="2"/>
    </row>
    <row r="147" spans="1:8" ht="18.75" x14ac:dyDescent="0.3">
      <c r="A147" s="55">
        <v>24807</v>
      </c>
      <c r="B147">
        <v>463</v>
      </c>
      <c r="D147" s="56">
        <f t="shared" si="9"/>
        <v>1.8228346456692914</v>
      </c>
      <c r="E147" s="2">
        <f t="shared" si="10"/>
        <v>0.6003927870676975</v>
      </c>
      <c r="F147" s="29"/>
      <c r="G147" s="2"/>
      <c r="H147" s="2"/>
    </row>
    <row r="148" spans="1:8" ht="18.75" x14ac:dyDescent="0.3">
      <c r="A148" s="55">
        <v>24838</v>
      </c>
      <c r="B148">
        <v>136</v>
      </c>
      <c r="D148" s="56">
        <f t="shared" si="9"/>
        <v>0.53543307086614178</v>
      </c>
      <c r="E148" s="2">
        <f t="shared" si="10"/>
        <v>-0.62467938128248446</v>
      </c>
      <c r="F148" s="29"/>
      <c r="G148" s="2"/>
      <c r="H148" s="2"/>
    </row>
    <row r="149" spans="1:8" ht="18.75" x14ac:dyDescent="0.3">
      <c r="A149" s="55">
        <v>24869</v>
      </c>
      <c r="B149">
        <v>408</v>
      </c>
      <c r="D149" s="56">
        <f t="shared" si="9"/>
        <v>1.6062992125984252</v>
      </c>
      <c r="E149" s="2">
        <f t="shared" si="10"/>
        <v>0.47393290738562516</v>
      </c>
      <c r="F149" s="29"/>
      <c r="G149" s="2"/>
      <c r="H149" s="2"/>
    </row>
    <row r="150" spans="1:8" ht="18.75" x14ac:dyDescent="0.3">
      <c r="A150" s="55">
        <v>24898</v>
      </c>
      <c r="B150">
        <v>362</v>
      </c>
      <c r="D150" s="56">
        <f t="shared" si="9"/>
        <v>1.4251968503937007</v>
      </c>
      <c r="E150" s="2">
        <f t="shared" si="10"/>
        <v>0.35430994480723443</v>
      </c>
      <c r="F150" s="29"/>
      <c r="G150" s="2"/>
      <c r="H150" s="2"/>
    </row>
    <row r="151" spans="1:8" ht="18.75" x14ac:dyDescent="0.3">
      <c r="A151" s="55">
        <v>24929</v>
      </c>
      <c r="B151">
        <v>639</v>
      </c>
      <c r="D151" s="56">
        <f t="shared" si="9"/>
        <v>2.515748031496063</v>
      </c>
      <c r="E151" s="2">
        <f t="shared" si="10"/>
        <v>0.92257018735899821</v>
      </c>
      <c r="F151" s="29"/>
      <c r="G151" s="2"/>
      <c r="H151" s="2"/>
    </row>
    <row r="152" spans="1:8" ht="18.75" x14ac:dyDescent="0.3">
      <c r="A152" s="55">
        <v>24959</v>
      </c>
      <c r="B152">
        <v>1531</v>
      </c>
      <c r="D152" s="56">
        <f t="shared" si="9"/>
        <v>6.0275590551181102</v>
      </c>
      <c r="E152" s="2">
        <f t="shared" si="10"/>
        <v>1.7963421286391472</v>
      </c>
      <c r="F152" s="29"/>
      <c r="G152" s="2"/>
      <c r="H152" s="2"/>
    </row>
    <row r="153" spans="1:8" ht="18.75" x14ac:dyDescent="0.3">
      <c r="A153" s="55">
        <v>24990</v>
      </c>
      <c r="B153">
        <v>1006</v>
      </c>
      <c r="D153" s="56">
        <f t="shared" si="9"/>
        <v>3.9606299212598426</v>
      </c>
      <c r="E153" s="2">
        <f t="shared" si="10"/>
        <v>1.3764030836411481</v>
      </c>
      <c r="F153" s="29"/>
      <c r="G153" s="2"/>
      <c r="H153" s="2"/>
    </row>
    <row r="154" spans="1:8" ht="18.75" x14ac:dyDescent="0.3">
      <c r="A154" s="55">
        <v>25020</v>
      </c>
      <c r="B154">
        <v>746</v>
      </c>
      <c r="D154" s="56">
        <f t="shared" si="9"/>
        <v>2.9370078740157481</v>
      </c>
      <c r="E154" s="2">
        <f t="shared" si="10"/>
        <v>1.0773913331852243</v>
      </c>
      <c r="F154" s="29"/>
      <c r="G154" s="2"/>
      <c r="H154" s="2"/>
    </row>
    <row r="155" spans="1:8" ht="18.75" x14ac:dyDescent="0.3">
      <c r="A155" s="55">
        <v>25051</v>
      </c>
      <c r="B155">
        <v>406</v>
      </c>
      <c r="D155" s="56">
        <f t="shared" si="9"/>
        <v>1.5984251968503937</v>
      </c>
      <c r="E155" s="2">
        <f t="shared" si="10"/>
        <v>0.46901889258319607</v>
      </c>
      <c r="F155" s="29"/>
      <c r="G155" s="2"/>
      <c r="H155" s="2"/>
    </row>
    <row r="156" spans="1:8" ht="18.75" x14ac:dyDescent="0.3">
      <c r="A156" s="55">
        <v>25082</v>
      </c>
      <c r="B156">
        <v>491</v>
      </c>
      <c r="D156" s="56">
        <f t="shared" si="9"/>
        <v>1.9330708661417322</v>
      </c>
      <c r="E156" s="2">
        <f t="shared" si="10"/>
        <v>0.65910986077598399</v>
      </c>
      <c r="F156" s="29"/>
      <c r="G156" s="2"/>
      <c r="H156" s="2"/>
    </row>
    <row r="157" spans="1:8" ht="18.75" x14ac:dyDescent="0.3">
      <c r="A157" s="55">
        <v>25112</v>
      </c>
      <c r="B157">
        <v>818</v>
      </c>
      <c r="D157" s="56">
        <f t="shared" si="9"/>
        <v>3.2204724409448819</v>
      </c>
      <c r="E157" s="2">
        <f t="shared" si="10"/>
        <v>1.1695280695842105</v>
      </c>
      <c r="F157" s="29"/>
      <c r="G157" s="2"/>
      <c r="H157" s="2"/>
    </row>
    <row r="158" spans="1:8" ht="18.75" x14ac:dyDescent="0.3">
      <c r="A158" s="55">
        <v>25143</v>
      </c>
      <c r="B158">
        <v>204</v>
      </c>
      <c r="D158" s="56">
        <f t="shared" si="9"/>
        <v>0.80314960629921262</v>
      </c>
      <c r="E158" s="2">
        <f t="shared" si="10"/>
        <v>-0.21921427317432018</v>
      </c>
      <c r="F158" s="29"/>
      <c r="G158" s="2"/>
      <c r="H158" s="2"/>
    </row>
    <row r="159" spans="1:8" ht="18.75" x14ac:dyDescent="0.3">
      <c r="A159" s="55">
        <v>25173</v>
      </c>
      <c r="B159">
        <v>127</v>
      </c>
      <c r="D159" s="56">
        <f t="shared" si="9"/>
        <v>0.5</v>
      </c>
      <c r="E159" s="2">
        <f t="shared" si="10"/>
        <v>-0.69314718055994529</v>
      </c>
      <c r="F159" s="29"/>
      <c r="G159" s="2"/>
      <c r="H159" s="2"/>
    </row>
    <row r="160" spans="1:8" ht="18.75" x14ac:dyDescent="0.3">
      <c r="A160" s="55">
        <v>25204</v>
      </c>
      <c r="B160">
        <v>209</v>
      </c>
      <c r="D160" s="56">
        <f t="shared" si="9"/>
        <v>0.82283464566929132</v>
      </c>
      <c r="E160" s="2">
        <f t="shared" si="10"/>
        <v>-0.19500001505372561</v>
      </c>
      <c r="F160" s="29"/>
      <c r="G160" s="2"/>
      <c r="H160" s="2"/>
    </row>
    <row r="161" spans="1:8" ht="18.75" x14ac:dyDescent="0.3">
      <c r="A161" s="55">
        <v>25235</v>
      </c>
      <c r="B161">
        <v>185</v>
      </c>
      <c r="D161" s="56">
        <f t="shared" si="9"/>
        <v>0.72834645669291342</v>
      </c>
      <c r="E161" s="2">
        <f t="shared" si="10"/>
        <v>-0.31697844194021169</v>
      </c>
      <c r="F161" s="29"/>
      <c r="G161" s="2"/>
      <c r="H161" s="2"/>
    </row>
    <row r="162" spans="1:8" ht="18.75" x14ac:dyDescent="0.3">
      <c r="A162" s="55">
        <v>25263</v>
      </c>
      <c r="B162">
        <v>609</v>
      </c>
      <c r="D162" s="56">
        <f t="shared" si="9"/>
        <v>2.3976377952755907</v>
      </c>
      <c r="E162" s="2">
        <f t="shared" si="10"/>
        <v>0.87448400069136056</v>
      </c>
      <c r="F162" s="29"/>
      <c r="G162" s="2"/>
      <c r="H162" s="2"/>
    </row>
    <row r="163" spans="1:8" ht="18.75" x14ac:dyDescent="0.3">
      <c r="A163" s="55">
        <v>25294</v>
      </c>
      <c r="B163">
        <v>1062</v>
      </c>
      <c r="D163" s="56">
        <f t="shared" si="9"/>
        <v>4.1811023622047241</v>
      </c>
      <c r="E163" s="2">
        <f t="shared" si="10"/>
        <v>1.4305749347833474</v>
      </c>
      <c r="F163" s="29"/>
      <c r="G163" s="2"/>
      <c r="H163" s="2"/>
    </row>
    <row r="164" spans="1:8" ht="18.75" x14ac:dyDescent="0.3">
      <c r="A164" s="55">
        <v>25324</v>
      </c>
      <c r="B164">
        <v>1001</v>
      </c>
      <c r="D164" s="56">
        <f t="shared" si="9"/>
        <v>3.9409448818897639</v>
      </c>
      <c r="E164" s="2">
        <f t="shared" si="10"/>
        <v>1.371420512296684</v>
      </c>
      <c r="F164" s="29"/>
      <c r="G164" s="2"/>
      <c r="H164" s="2"/>
    </row>
    <row r="165" spans="1:8" ht="18.75" x14ac:dyDescent="0.3">
      <c r="A165" s="55">
        <v>25355</v>
      </c>
      <c r="B165">
        <v>286</v>
      </c>
      <c r="D165" s="56">
        <f t="shared" si="9"/>
        <v>1.1259842519685039</v>
      </c>
      <c r="E165" s="2">
        <f t="shared" si="10"/>
        <v>0.118657543801316</v>
      </c>
      <c r="F165" s="29"/>
      <c r="G165" s="2"/>
      <c r="H165" s="2"/>
    </row>
    <row r="166" spans="1:8" ht="18.75" x14ac:dyDescent="0.3">
      <c r="A166" s="55">
        <v>25385</v>
      </c>
      <c r="B166">
        <v>1019</v>
      </c>
      <c r="D166" s="56">
        <f t="shared" si="9"/>
        <v>4.0118110236220472</v>
      </c>
      <c r="E166" s="2">
        <f t="shared" si="10"/>
        <v>1.3892427662041882</v>
      </c>
      <c r="F166" s="29"/>
      <c r="G166" s="2"/>
      <c r="H166" s="2"/>
    </row>
    <row r="167" spans="1:8" ht="18.75" x14ac:dyDescent="0.3">
      <c r="A167" s="55">
        <v>25416</v>
      </c>
      <c r="B167">
        <v>1225</v>
      </c>
      <c r="D167" s="56">
        <f t="shared" si="9"/>
        <v>4.8228346456692917</v>
      </c>
      <c r="E167" s="2">
        <f t="shared" si="10"/>
        <v>1.5733618559602909</v>
      </c>
      <c r="F167" s="29"/>
      <c r="G167" s="2"/>
      <c r="H167" s="2"/>
    </row>
    <row r="168" spans="1:8" ht="18.75" x14ac:dyDescent="0.3">
      <c r="A168" s="55">
        <v>25447</v>
      </c>
      <c r="B168">
        <v>478</v>
      </c>
      <c r="D168" s="56">
        <f t="shared" si="9"/>
        <v>1.8818897637795275</v>
      </c>
      <c r="E168" s="2">
        <f t="shared" si="10"/>
        <v>0.63227646547291938</v>
      </c>
      <c r="F168" s="29"/>
      <c r="G168" s="2"/>
      <c r="H168" s="2"/>
    </row>
    <row r="169" spans="1:8" ht="18.75" x14ac:dyDescent="0.3">
      <c r="A169" s="55">
        <v>25477</v>
      </c>
      <c r="B169">
        <v>652</v>
      </c>
      <c r="D169" s="56">
        <f t="shared" si="9"/>
        <v>2.5669291338582676</v>
      </c>
      <c r="E169" s="2">
        <f t="shared" si="10"/>
        <v>0.94271029490811631</v>
      </c>
      <c r="F169" s="29"/>
      <c r="G169" s="2"/>
      <c r="H169" s="2"/>
    </row>
    <row r="170" spans="1:8" ht="18.75" x14ac:dyDescent="0.3">
      <c r="A170" s="55">
        <v>25508</v>
      </c>
      <c r="B170">
        <v>346</v>
      </c>
      <c r="D170" s="56">
        <f t="shared" si="9"/>
        <v>1.3622047244094488</v>
      </c>
      <c r="E170" s="2">
        <f t="shared" si="10"/>
        <v>0.30910450803918771</v>
      </c>
      <c r="F170" s="29"/>
      <c r="G170" s="2"/>
      <c r="H170" s="2"/>
    </row>
    <row r="171" spans="1:8" ht="18.75" x14ac:dyDescent="0.3">
      <c r="A171" s="55">
        <v>25538</v>
      </c>
      <c r="B171">
        <v>138</v>
      </c>
      <c r="D171" s="56">
        <f t="shared" si="9"/>
        <v>0.54330708661417326</v>
      </c>
      <c r="E171" s="2">
        <f t="shared" si="10"/>
        <v>-0.61008058186133185</v>
      </c>
      <c r="F171" s="29"/>
      <c r="G171" s="2"/>
      <c r="H171" s="2"/>
    </row>
    <row r="172" spans="1:8" ht="18.75" x14ac:dyDescent="0.3">
      <c r="A172" s="55">
        <v>25569</v>
      </c>
      <c r="B172">
        <v>131</v>
      </c>
      <c r="D172" s="56">
        <f t="shared" si="9"/>
        <v>0.51574803149606296</v>
      </c>
      <c r="E172" s="2">
        <f t="shared" si="10"/>
        <v>-0.66213694381738508</v>
      </c>
      <c r="F172" s="29"/>
      <c r="G172" s="2"/>
      <c r="H172" s="2"/>
    </row>
    <row r="173" spans="1:8" ht="18.75" x14ac:dyDescent="0.3">
      <c r="A173" s="55">
        <v>25600</v>
      </c>
      <c r="B173">
        <v>72</v>
      </c>
      <c r="D173" s="56">
        <f t="shared" si="9"/>
        <v>0.28346456692913385</v>
      </c>
      <c r="E173" s="2">
        <f t="shared" si="10"/>
        <v>-1.2606681480024813</v>
      </c>
      <c r="F173" s="29"/>
      <c r="G173" s="2"/>
      <c r="H173" s="2"/>
    </row>
    <row r="174" spans="1:8" ht="18.75" x14ac:dyDescent="0.3">
      <c r="A174" s="55">
        <v>25628</v>
      </c>
      <c r="B174">
        <v>319</v>
      </c>
      <c r="D174" s="56">
        <f t="shared" si="9"/>
        <v>1.2559055118110236</v>
      </c>
      <c r="E174" s="2">
        <f t="shared" si="10"/>
        <v>0.22785683576630797</v>
      </c>
      <c r="F174" s="29"/>
      <c r="G174" s="2"/>
      <c r="H174" s="2"/>
    </row>
    <row r="175" spans="1:8" ht="18.75" x14ac:dyDescent="0.3">
      <c r="A175" s="55">
        <v>25659</v>
      </c>
      <c r="B175">
        <v>836</v>
      </c>
      <c r="D175" s="56">
        <f t="shared" si="9"/>
        <v>3.2913385826771653</v>
      </c>
      <c r="E175" s="2">
        <f t="shared" si="10"/>
        <v>1.1912943460661649</v>
      </c>
      <c r="F175" s="29"/>
      <c r="G175" s="2"/>
      <c r="H175" s="2"/>
    </row>
    <row r="176" spans="1:8" ht="18.75" x14ac:dyDescent="0.3">
      <c r="A176" s="55">
        <v>25689</v>
      </c>
      <c r="B176">
        <v>738</v>
      </c>
      <c r="D176" s="56">
        <f t="shared" si="9"/>
        <v>2.9055118110236222</v>
      </c>
      <c r="E176" s="2">
        <f t="shared" si="10"/>
        <v>1.0666095575819359</v>
      </c>
      <c r="F176" s="29"/>
      <c r="G176" s="2"/>
      <c r="H176" s="2"/>
    </row>
    <row r="177" spans="1:8" ht="18.75" x14ac:dyDescent="0.3">
      <c r="A177" s="55">
        <v>25720</v>
      </c>
      <c r="B177">
        <v>1648</v>
      </c>
      <c r="D177" s="56">
        <f t="shared" si="9"/>
        <v>6.4881889763779528</v>
      </c>
      <c r="E177" s="2">
        <f t="shared" si="10"/>
        <v>1.8699834434508804</v>
      </c>
      <c r="F177" s="29"/>
      <c r="G177" s="2"/>
      <c r="H177" s="2"/>
    </row>
    <row r="178" spans="1:8" ht="18.75" x14ac:dyDescent="0.3">
      <c r="A178" s="55">
        <v>25750</v>
      </c>
      <c r="B178">
        <v>856</v>
      </c>
      <c r="D178" s="56">
        <f t="shared" si="9"/>
        <v>3.3700787401574801</v>
      </c>
      <c r="E178" s="2">
        <f t="shared" si="10"/>
        <v>1.2149361091232054</v>
      </c>
      <c r="F178" s="29"/>
      <c r="G178" s="2"/>
      <c r="H178" s="2"/>
    </row>
    <row r="179" spans="1:8" ht="18.75" x14ac:dyDescent="0.3">
      <c r="A179" s="55">
        <v>25781</v>
      </c>
      <c r="B179">
        <v>1001</v>
      </c>
      <c r="D179" s="56">
        <f t="shared" si="9"/>
        <v>3.9409448818897639</v>
      </c>
      <c r="E179" s="2">
        <f t="shared" si="10"/>
        <v>1.371420512296684</v>
      </c>
      <c r="F179" s="29"/>
      <c r="G179" s="2"/>
      <c r="H179" s="2"/>
    </row>
    <row r="180" spans="1:8" ht="18.75" x14ac:dyDescent="0.3">
      <c r="A180" s="55">
        <v>25812</v>
      </c>
      <c r="B180">
        <v>1088</v>
      </c>
      <c r="D180" s="56">
        <f t="shared" si="9"/>
        <v>4.2834645669291342</v>
      </c>
      <c r="E180" s="2">
        <f t="shared" si="10"/>
        <v>1.4547621603973515</v>
      </c>
      <c r="F180" s="29"/>
      <c r="G180" s="2"/>
      <c r="H180" s="2"/>
    </row>
    <row r="181" spans="1:8" ht="18.75" x14ac:dyDescent="0.3">
      <c r="A181" s="55">
        <v>25842</v>
      </c>
      <c r="B181">
        <v>73</v>
      </c>
      <c r="D181" s="56">
        <f t="shared" si="9"/>
        <v>0.2874015748031496</v>
      </c>
      <c r="E181" s="2">
        <f t="shared" si="10"/>
        <v>-1.2468748258701454</v>
      </c>
      <c r="F181" s="29"/>
      <c r="G181" s="2"/>
      <c r="H181" s="2"/>
    </row>
    <row r="182" spans="1:8" ht="18.75" x14ac:dyDescent="0.3">
      <c r="A182" s="55">
        <v>25873</v>
      </c>
      <c r="B182">
        <v>241</v>
      </c>
      <c r="D182" s="56">
        <f t="shared" si="9"/>
        <v>0.94881889763779526</v>
      </c>
      <c r="E182" s="2">
        <f t="shared" si="10"/>
        <v>-5.2537333527881605E-2</v>
      </c>
      <c r="F182" s="29"/>
      <c r="G182" s="2"/>
      <c r="H182" s="2"/>
    </row>
    <row r="183" spans="1:8" ht="18.75" x14ac:dyDescent="0.3">
      <c r="A183" s="55">
        <v>25903</v>
      </c>
      <c r="B183">
        <v>223</v>
      </c>
      <c r="D183" s="56">
        <f t="shared" si="9"/>
        <v>0.87795275590551181</v>
      </c>
      <c r="E183" s="2">
        <f t="shared" si="10"/>
        <v>-0.13016249555841783</v>
      </c>
      <c r="F183" s="29"/>
      <c r="G183" s="2"/>
      <c r="H183" s="2"/>
    </row>
    <row r="184" spans="1:8" ht="18.75" x14ac:dyDescent="0.3">
      <c r="A184" s="55">
        <v>25934</v>
      </c>
      <c r="B184">
        <v>411</v>
      </c>
      <c r="D184" s="56">
        <f t="shared" si="9"/>
        <v>1.6181102362204725</v>
      </c>
      <c r="E184" s="2">
        <f t="shared" si="10"/>
        <v>0.48125894747769804</v>
      </c>
      <c r="F184" s="29"/>
      <c r="G184" s="2"/>
      <c r="H184" s="2"/>
    </row>
    <row r="185" spans="1:8" ht="18.75" x14ac:dyDescent="0.3">
      <c r="A185" s="55">
        <v>25965</v>
      </c>
      <c r="B185">
        <v>290</v>
      </c>
      <c r="D185" s="56">
        <f t="shared" si="9"/>
        <v>1.1417322834645669</v>
      </c>
      <c r="E185" s="2">
        <f t="shared" si="10"/>
        <v>0.13254665596198309</v>
      </c>
      <c r="F185" s="29"/>
      <c r="G185" s="2"/>
      <c r="H185" s="2"/>
    </row>
    <row r="186" spans="1:8" ht="18.75" x14ac:dyDescent="0.3">
      <c r="A186" s="55">
        <v>25993</v>
      </c>
      <c r="B186">
        <v>769</v>
      </c>
      <c r="D186" s="56">
        <f t="shared" si="9"/>
        <v>3.0275590551181102</v>
      </c>
      <c r="E186" s="2">
        <f t="shared" si="10"/>
        <v>1.1077567024871073</v>
      </c>
      <c r="F186" s="29"/>
      <c r="G186" s="2"/>
      <c r="H186" s="2"/>
    </row>
    <row r="187" spans="1:8" ht="18.75" x14ac:dyDescent="0.3">
      <c r="A187" s="55">
        <v>26024</v>
      </c>
      <c r="B187">
        <v>1064</v>
      </c>
      <c r="D187" s="56">
        <f t="shared" si="9"/>
        <v>4.1889763779527556</v>
      </c>
      <c r="E187" s="2">
        <f t="shared" si="10"/>
        <v>1.4324564028830531</v>
      </c>
      <c r="F187" s="29"/>
      <c r="G187" s="2"/>
      <c r="H187" s="2"/>
    </row>
    <row r="188" spans="1:8" ht="18.75" x14ac:dyDescent="0.3">
      <c r="A188" s="55">
        <v>26054</v>
      </c>
      <c r="B188">
        <v>989</v>
      </c>
      <c r="D188" s="56">
        <f t="shared" si="9"/>
        <v>3.893700787401575</v>
      </c>
      <c r="E188" s="2">
        <f t="shared" si="10"/>
        <v>1.3593600646041757</v>
      </c>
      <c r="F188" s="29"/>
      <c r="G188" s="2"/>
      <c r="H188" s="2"/>
    </row>
    <row r="189" spans="1:8" ht="18.75" x14ac:dyDescent="0.3">
      <c r="A189" s="55">
        <v>26085</v>
      </c>
      <c r="B189">
        <v>1219</v>
      </c>
      <c r="D189" s="56">
        <f t="shared" si="9"/>
        <v>4.7992125984251972</v>
      </c>
      <c r="E189" s="2">
        <f t="shared" si="10"/>
        <v>1.568451862462735</v>
      </c>
      <c r="F189" s="29"/>
      <c r="G189" s="2"/>
      <c r="H189" s="2"/>
    </row>
    <row r="190" spans="1:8" ht="18.75" x14ac:dyDescent="0.3">
      <c r="A190" s="55">
        <v>26115</v>
      </c>
      <c r="B190">
        <v>491</v>
      </c>
      <c r="D190" s="56">
        <f t="shared" si="9"/>
        <v>1.9330708661417322</v>
      </c>
      <c r="E190" s="2">
        <f t="shared" si="10"/>
        <v>0.65910986077598399</v>
      </c>
      <c r="F190" s="29"/>
      <c r="G190" s="2"/>
      <c r="H190" s="2"/>
    </row>
    <row r="191" spans="1:8" ht="18.75" x14ac:dyDescent="0.3">
      <c r="A191" s="55">
        <v>26146</v>
      </c>
      <c r="B191">
        <v>489</v>
      </c>
      <c r="D191" s="56">
        <f t="shared" si="9"/>
        <v>1.9251968503937007</v>
      </c>
      <c r="E191" s="2">
        <f t="shared" si="10"/>
        <v>0.65502822245633541</v>
      </c>
      <c r="F191" s="29"/>
      <c r="G191" s="2"/>
      <c r="H191" s="2"/>
    </row>
    <row r="192" spans="1:8" ht="18.75" x14ac:dyDescent="0.3">
      <c r="A192" s="55">
        <v>26177</v>
      </c>
      <c r="B192">
        <v>1837</v>
      </c>
      <c r="D192" s="56">
        <f t="shared" si="9"/>
        <v>7.2322834645669287</v>
      </c>
      <c r="E192" s="2">
        <f t="shared" si="10"/>
        <v>1.9785548181965891</v>
      </c>
      <c r="F192" s="29"/>
      <c r="G192" s="2"/>
      <c r="H192" s="2"/>
    </row>
    <row r="193" spans="1:8" ht="18.75" x14ac:dyDescent="0.3">
      <c r="A193" s="55">
        <v>26207</v>
      </c>
      <c r="B193">
        <v>201</v>
      </c>
      <c r="D193" s="56">
        <f t="shared" si="9"/>
        <v>0.79133858267716539</v>
      </c>
      <c r="E193" s="2">
        <f t="shared" si="10"/>
        <v>-0.23402935895946078</v>
      </c>
      <c r="F193" s="29"/>
      <c r="G193" s="2"/>
      <c r="H193" s="2"/>
    </row>
    <row r="194" spans="1:8" ht="18.75" x14ac:dyDescent="0.3">
      <c r="A194" s="55">
        <v>26238</v>
      </c>
      <c r="B194">
        <v>454</v>
      </c>
      <c r="D194" s="56">
        <f t="shared" si="9"/>
        <v>1.7874015748031495</v>
      </c>
      <c r="E194" s="2">
        <f t="shared" si="10"/>
        <v>0.5807629310228114</v>
      </c>
      <c r="F194" s="29"/>
      <c r="G194" s="2"/>
      <c r="H194" s="2"/>
    </row>
    <row r="195" spans="1:8" ht="18.75" x14ac:dyDescent="0.3">
      <c r="A195" s="55">
        <v>26268</v>
      </c>
      <c r="B195">
        <v>417</v>
      </c>
      <c r="D195" s="56">
        <f t="shared" si="9"/>
        <v>1.6417322834645669</v>
      </c>
      <c r="E195" s="2">
        <f t="shared" si="10"/>
        <v>0.49575195478026485</v>
      </c>
      <c r="F195" s="29"/>
      <c r="G195" s="2"/>
      <c r="H195" s="2"/>
    </row>
    <row r="196" spans="1:8" ht="18.75" x14ac:dyDescent="0.3">
      <c r="A196" s="55">
        <v>26299</v>
      </c>
      <c r="B196">
        <v>244</v>
      </c>
      <c r="D196" s="56">
        <f t="shared" si="9"/>
        <v>0.96062992125984248</v>
      </c>
      <c r="E196" s="2">
        <f t="shared" si="10"/>
        <v>-4.0166041725334757E-2</v>
      </c>
      <c r="F196" s="29"/>
      <c r="G196" s="2"/>
      <c r="H196" s="2"/>
    </row>
    <row r="197" spans="1:8" ht="18.75" x14ac:dyDescent="0.3">
      <c r="A197" s="55">
        <v>26330</v>
      </c>
      <c r="B197">
        <v>64</v>
      </c>
      <c r="D197" s="56">
        <f t="shared" ref="D197:D260" si="11">B197/($C$4*10)</f>
        <v>0.25196850393700787</v>
      </c>
      <c r="E197" s="2">
        <f t="shared" ref="E197:E260" si="12">LN(D197)</f>
        <v>-1.3784511836588647</v>
      </c>
      <c r="F197" s="29"/>
      <c r="G197" s="2"/>
      <c r="H197" s="2"/>
    </row>
    <row r="198" spans="1:8" ht="18.75" x14ac:dyDescent="0.3">
      <c r="A198" s="55">
        <v>26359</v>
      </c>
      <c r="B198">
        <v>397</v>
      </c>
      <c r="D198" s="56">
        <f t="shared" si="11"/>
        <v>1.5629921259842521</v>
      </c>
      <c r="E198" s="2">
        <f t="shared" si="12"/>
        <v>0.44660201366865387</v>
      </c>
      <c r="F198" s="29"/>
      <c r="G198" s="2"/>
      <c r="H198" s="2"/>
    </row>
    <row r="199" spans="1:8" ht="18.75" x14ac:dyDescent="0.3">
      <c r="A199" s="55">
        <v>26390</v>
      </c>
      <c r="B199">
        <v>443</v>
      </c>
      <c r="D199" s="56">
        <f t="shared" si="11"/>
        <v>1.7440944881889764</v>
      </c>
      <c r="E199" s="2">
        <f t="shared" si="12"/>
        <v>0.55623550302659908</v>
      </c>
      <c r="F199" s="29"/>
      <c r="G199" s="2"/>
      <c r="H199" s="2"/>
    </row>
    <row r="200" spans="1:8" ht="18.75" x14ac:dyDescent="0.3">
      <c r="A200" s="55">
        <v>26420</v>
      </c>
      <c r="B200">
        <v>1364</v>
      </c>
      <c r="D200" s="56">
        <f t="shared" si="11"/>
        <v>5.3700787401574805</v>
      </c>
      <c r="E200" s="2">
        <f t="shared" si="12"/>
        <v>1.6808425713848709</v>
      </c>
      <c r="F200" s="29"/>
      <c r="G200" s="2"/>
      <c r="H200" s="2"/>
    </row>
    <row r="201" spans="1:8" ht="18.75" x14ac:dyDescent="0.3">
      <c r="A201" s="55">
        <v>26451</v>
      </c>
      <c r="B201">
        <v>1326</v>
      </c>
      <c r="D201" s="56">
        <f t="shared" si="11"/>
        <v>5.2204724409448815</v>
      </c>
      <c r="E201" s="2">
        <f t="shared" si="12"/>
        <v>1.6525879037272713</v>
      </c>
      <c r="F201" s="29"/>
      <c r="G201" s="2"/>
      <c r="H201" s="2"/>
    </row>
    <row r="202" spans="1:8" ht="18.75" x14ac:dyDescent="0.3">
      <c r="A202" s="55">
        <v>26481</v>
      </c>
      <c r="B202">
        <v>618</v>
      </c>
      <c r="D202" s="56">
        <f t="shared" si="11"/>
        <v>2.4330708661417324</v>
      </c>
      <c r="E202" s="2">
        <f t="shared" si="12"/>
        <v>0.88915419043915422</v>
      </c>
      <c r="F202" s="29"/>
      <c r="G202" s="2"/>
      <c r="H202" s="2"/>
    </row>
    <row r="203" spans="1:8" ht="18.75" x14ac:dyDescent="0.3">
      <c r="A203" s="55">
        <v>26512</v>
      </c>
      <c r="B203">
        <v>531</v>
      </c>
      <c r="D203" s="56">
        <f t="shared" si="11"/>
        <v>2.090551181102362</v>
      </c>
      <c r="E203" s="2">
        <f t="shared" si="12"/>
        <v>0.73742775422340212</v>
      </c>
      <c r="F203" s="29"/>
      <c r="G203" s="2"/>
      <c r="H203" s="2"/>
    </row>
    <row r="204" spans="1:8" ht="18.75" x14ac:dyDescent="0.3">
      <c r="A204" s="55">
        <v>26543</v>
      </c>
      <c r="B204">
        <v>192</v>
      </c>
      <c r="D204" s="56">
        <f t="shared" si="11"/>
        <v>0.75590551181102361</v>
      </c>
      <c r="E204" s="2">
        <f t="shared" si="12"/>
        <v>-0.27983889499075504</v>
      </c>
      <c r="F204" s="29"/>
      <c r="G204" s="2"/>
      <c r="H204" s="2"/>
    </row>
    <row r="205" spans="1:8" ht="18.75" x14ac:dyDescent="0.3">
      <c r="A205" s="55">
        <v>26573</v>
      </c>
      <c r="B205">
        <v>75</v>
      </c>
      <c r="D205" s="56">
        <f t="shared" si="11"/>
        <v>0.29527559055118108</v>
      </c>
      <c r="E205" s="2">
        <f t="shared" si="12"/>
        <v>-1.2198461534822262</v>
      </c>
      <c r="F205" s="29"/>
      <c r="G205" s="2"/>
      <c r="H205" s="2"/>
    </row>
    <row r="206" spans="1:8" ht="18.75" x14ac:dyDescent="0.3">
      <c r="A206" s="55">
        <v>26604</v>
      </c>
      <c r="B206">
        <v>178</v>
      </c>
      <c r="D206" s="56">
        <f t="shared" si="11"/>
        <v>0.70078740157480313</v>
      </c>
      <c r="E206" s="2">
        <f t="shared" si="12"/>
        <v>-0.35555071672645144</v>
      </c>
      <c r="F206" s="29"/>
      <c r="G206" s="2"/>
      <c r="H206" s="2"/>
    </row>
    <row r="207" spans="1:8" ht="18.75" x14ac:dyDescent="0.3">
      <c r="A207" s="55">
        <v>26634</v>
      </c>
      <c r="B207">
        <v>125</v>
      </c>
      <c r="D207" s="56">
        <f t="shared" si="11"/>
        <v>0.49212598425196852</v>
      </c>
      <c r="E207" s="2">
        <f t="shared" si="12"/>
        <v>-0.70902052971623541</v>
      </c>
      <c r="F207" s="29"/>
      <c r="G207" s="2"/>
      <c r="H207" s="2"/>
    </row>
    <row r="208" spans="1:8" ht="18.75" x14ac:dyDescent="0.3">
      <c r="A208" s="55">
        <v>26665</v>
      </c>
      <c r="B208">
        <v>198</v>
      </c>
      <c r="D208" s="56">
        <f t="shared" si="11"/>
        <v>0.77952755905511806</v>
      </c>
      <c r="E208" s="2">
        <f t="shared" si="12"/>
        <v>-0.24906723632400141</v>
      </c>
      <c r="F208" s="29"/>
      <c r="G208" s="2"/>
      <c r="H208" s="2"/>
    </row>
    <row r="209" spans="1:8" ht="18.75" x14ac:dyDescent="0.3">
      <c r="A209" s="55">
        <v>26696</v>
      </c>
      <c r="B209">
        <v>72</v>
      </c>
      <c r="D209" s="56">
        <f t="shared" si="11"/>
        <v>0.28346456692913385</v>
      </c>
      <c r="E209" s="2">
        <f t="shared" si="12"/>
        <v>-1.2606681480024813</v>
      </c>
      <c r="F209" s="29"/>
      <c r="G209" s="2"/>
      <c r="H209" s="2"/>
    </row>
    <row r="210" spans="1:8" ht="18.75" x14ac:dyDescent="0.3">
      <c r="A210" s="55">
        <v>26724</v>
      </c>
      <c r="B210">
        <v>416</v>
      </c>
      <c r="D210" s="56">
        <f t="shared" si="11"/>
        <v>1.6377952755905512</v>
      </c>
      <c r="E210" s="2">
        <f t="shared" si="12"/>
        <v>0.49335099324272669</v>
      </c>
      <c r="F210" s="29"/>
      <c r="G210" s="2"/>
      <c r="H210" s="2"/>
    </row>
    <row r="211" spans="1:8" ht="18.75" x14ac:dyDescent="0.3">
      <c r="A211" s="55">
        <v>26755</v>
      </c>
      <c r="B211">
        <v>571</v>
      </c>
      <c r="D211" s="56">
        <f t="shared" si="11"/>
        <v>2.2480314960629921</v>
      </c>
      <c r="E211" s="2">
        <f t="shared" si="12"/>
        <v>0.81005494263747368</v>
      </c>
      <c r="F211" s="29"/>
      <c r="G211" s="2"/>
      <c r="H211" s="2"/>
    </row>
    <row r="212" spans="1:8" ht="18.75" x14ac:dyDescent="0.3">
      <c r="A212" s="55">
        <v>26785</v>
      </c>
      <c r="B212">
        <v>564</v>
      </c>
      <c r="D212" s="56">
        <f t="shared" si="11"/>
        <v>2.2204724409448819</v>
      </c>
      <c r="E212" s="2">
        <f t="shared" si="12"/>
        <v>0.7977199844795223</v>
      </c>
      <c r="F212" s="29"/>
      <c r="G212" s="2"/>
      <c r="H212" s="2"/>
    </row>
    <row r="213" spans="1:8" ht="18.75" x14ac:dyDescent="0.3">
      <c r="A213" s="55">
        <v>26816</v>
      </c>
      <c r="B213">
        <v>1876</v>
      </c>
      <c r="D213" s="56">
        <f t="shared" si="11"/>
        <v>7.3858267716535435</v>
      </c>
      <c r="E213" s="2">
        <f t="shared" si="12"/>
        <v>1.9995628625476334</v>
      </c>
      <c r="F213" s="29"/>
      <c r="G213" s="2"/>
      <c r="H213" s="2"/>
    </row>
    <row r="214" spans="1:8" ht="18.75" x14ac:dyDescent="0.3">
      <c r="A214" s="55">
        <v>26846</v>
      </c>
      <c r="B214">
        <v>205</v>
      </c>
      <c r="D214" s="56">
        <f t="shared" si="11"/>
        <v>0.80708661417322836</v>
      </c>
      <c r="E214" s="2">
        <f t="shared" si="12"/>
        <v>-0.21432428788012839</v>
      </c>
      <c r="F214" s="29"/>
      <c r="G214" s="2"/>
      <c r="H214" s="2"/>
    </row>
    <row r="215" spans="1:8" ht="18.75" x14ac:dyDescent="0.3">
      <c r="A215" s="55">
        <v>26877</v>
      </c>
      <c r="B215">
        <v>202</v>
      </c>
      <c r="D215" s="56">
        <f t="shared" si="11"/>
        <v>0.79527559055118113</v>
      </c>
      <c r="E215" s="2">
        <f t="shared" si="12"/>
        <v>-0.22906656961733179</v>
      </c>
      <c r="F215" s="29"/>
      <c r="G215" s="2"/>
      <c r="H215" s="2"/>
    </row>
    <row r="216" spans="1:8" ht="18.75" x14ac:dyDescent="0.3">
      <c r="A216" s="55">
        <v>26908</v>
      </c>
      <c r="B216">
        <v>645</v>
      </c>
      <c r="D216" s="56">
        <f t="shared" si="11"/>
        <v>2.5393700787401574</v>
      </c>
      <c r="E216" s="2">
        <f t="shared" si="12"/>
        <v>0.93191604977723586</v>
      </c>
      <c r="F216" s="29"/>
      <c r="G216" s="2"/>
      <c r="H216" s="2"/>
    </row>
    <row r="217" spans="1:8" ht="18.75" x14ac:dyDescent="0.3">
      <c r="A217" s="55">
        <v>26938</v>
      </c>
      <c r="B217">
        <v>491</v>
      </c>
      <c r="D217" s="56">
        <f t="shared" si="11"/>
        <v>1.9330708661417322</v>
      </c>
      <c r="E217" s="2">
        <f t="shared" si="12"/>
        <v>0.65910986077598399</v>
      </c>
      <c r="F217" s="29"/>
      <c r="G217" s="2"/>
      <c r="H217" s="2"/>
    </row>
    <row r="218" spans="1:8" ht="18.75" x14ac:dyDescent="0.3">
      <c r="A218" s="55">
        <v>26969</v>
      </c>
      <c r="B218">
        <v>120</v>
      </c>
      <c r="D218" s="56">
        <f t="shared" si="11"/>
        <v>0.47244094488188976</v>
      </c>
      <c r="E218" s="2">
        <f t="shared" si="12"/>
        <v>-0.74984252423649056</v>
      </c>
      <c r="F218" s="29"/>
      <c r="G218" s="2"/>
      <c r="H218" s="2"/>
    </row>
    <row r="219" spans="1:8" ht="18.75" x14ac:dyDescent="0.3">
      <c r="A219" s="55">
        <v>26999</v>
      </c>
      <c r="B219">
        <v>185</v>
      </c>
      <c r="D219" s="56">
        <f t="shared" si="11"/>
        <v>0.72834645669291342</v>
      </c>
      <c r="E219" s="2">
        <f t="shared" si="12"/>
        <v>-0.31697844194021169</v>
      </c>
      <c r="F219" s="29"/>
      <c r="G219" s="2"/>
      <c r="H219" s="2"/>
    </row>
    <row r="220" spans="1:8" ht="18.75" x14ac:dyDescent="0.3">
      <c r="A220" s="55">
        <v>27030</v>
      </c>
      <c r="B220">
        <v>198</v>
      </c>
      <c r="D220" s="56">
        <f t="shared" si="11"/>
        <v>0.77952755905511806</v>
      </c>
      <c r="E220" s="2">
        <f t="shared" si="12"/>
        <v>-0.24906723632400141</v>
      </c>
      <c r="F220" s="29"/>
      <c r="G220" s="2"/>
      <c r="H220" s="2"/>
    </row>
    <row r="221" spans="1:8" ht="18.75" x14ac:dyDescent="0.3">
      <c r="A221" s="55">
        <v>27061</v>
      </c>
      <c r="B221">
        <v>33</v>
      </c>
      <c r="D221" s="56">
        <f t="shared" si="11"/>
        <v>0.12992125984251968</v>
      </c>
      <c r="E221" s="2">
        <f t="shared" si="12"/>
        <v>-2.0408267055520564</v>
      </c>
      <c r="F221" s="29"/>
      <c r="G221" s="2"/>
      <c r="H221" s="2"/>
    </row>
    <row r="222" spans="1:8" ht="18.75" x14ac:dyDescent="0.3">
      <c r="A222" s="55">
        <v>27089</v>
      </c>
      <c r="B222">
        <v>236</v>
      </c>
      <c r="D222" s="56">
        <f t="shared" si="11"/>
        <v>0.92913385826771655</v>
      </c>
      <c r="E222" s="2">
        <f t="shared" si="12"/>
        <v>-7.3502461992926496E-2</v>
      </c>
      <c r="F222" s="29"/>
      <c r="G222" s="2"/>
      <c r="H222" s="2"/>
    </row>
    <row r="223" spans="1:8" ht="18.75" x14ac:dyDescent="0.3">
      <c r="A223" s="55">
        <v>27120</v>
      </c>
      <c r="B223">
        <v>1065</v>
      </c>
      <c r="D223" s="56">
        <f t="shared" si="11"/>
        <v>4.1929133858267713</v>
      </c>
      <c r="E223" s="2">
        <f t="shared" si="12"/>
        <v>1.4333958111249889</v>
      </c>
      <c r="F223" s="29"/>
      <c r="G223" s="2"/>
      <c r="H223" s="2"/>
    </row>
    <row r="224" spans="1:8" ht="18.75" x14ac:dyDescent="0.3">
      <c r="A224" s="55">
        <v>27150</v>
      </c>
      <c r="B224">
        <v>665</v>
      </c>
      <c r="D224" s="56">
        <f t="shared" si="11"/>
        <v>2.6181102362204722</v>
      </c>
      <c r="E224" s="2">
        <f t="shared" si="12"/>
        <v>0.96245277363731752</v>
      </c>
      <c r="F224" s="29"/>
      <c r="G224" s="2"/>
      <c r="H224" s="2"/>
    </row>
    <row r="225" spans="1:8" ht="18.75" x14ac:dyDescent="0.3">
      <c r="A225" s="55">
        <v>27181</v>
      </c>
      <c r="B225">
        <v>868</v>
      </c>
      <c r="D225" s="56">
        <f t="shared" si="11"/>
        <v>3.4173228346456694</v>
      </c>
      <c r="E225" s="2">
        <f t="shared" si="12"/>
        <v>1.2288574476418137</v>
      </c>
      <c r="F225" s="29"/>
      <c r="G225" s="2"/>
      <c r="H225" s="2"/>
    </row>
    <row r="226" spans="1:8" ht="18.75" x14ac:dyDescent="0.3">
      <c r="A226" s="55">
        <v>27211</v>
      </c>
      <c r="B226">
        <v>1139</v>
      </c>
      <c r="D226" s="56">
        <f t="shared" si="11"/>
        <v>4.484251968503937</v>
      </c>
      <c r="E226" s="2">
        <f t="shared" si="12"/>
        <v>1.5005716964286455</v>
      </c>
      <c r="F226" s="29"/>
      <c r="G226" s="2"/>
      <c r="H226" s="2"/>
    </row>
    <row r="227" spans="1:8" ht="18.75" x14ac:dyDescent="0.3">
      <c r="A227" s="55">
        <v>27242</v>
      </c>
      <c r="B227">
        <v>1028</v>
      </c>
      <c r="D227" s="56">
        <f t="shared" si="11"/>
        <v>4.0472440944881889</v>
      </c>
      <c r="E227" s="2">
        <f t="shared" si="12"/>
        <v>1.3980361789965738</v>
      </c>
      <c r="F227" s="29"/>
      <c r="G227" s="2"/>
      <c r="H227" s="2"/>
    </row>
    <row r="228" spans="1:8" ht="18.75" x14ac:dyDescent="0.3">
      <c r="A228" s="55">
        <v>27273</v>
      </c>
      <c r="B228">
        <v>669</v>
      </c>
      <c r="D228" s="56">
        <f t="shared" si="11"/>
        <v>2.6338582677165356</v>
      </c>
      <c r="E228" s="2">
        <f t="shared" si="12"/>
        <v>0.96844979310969193</v>
      </c>
      <c r="F228" s="29"/>
      <c r="G228" s="2"/>
      <c r="H228" s="2"/>
    </row>
    <row r="229" spans="1:8" ht="18.75" x14ac:dyDescent="0.3">
      <c r="A229" s="55">
        <v>27303</v>
      </c>
      <c r="B229">
        <v>373</v>
      </c>
      <c r="D229" s="56">
        <f t="shared" si="11"/>
        <v>1.4685039370078741</v>
      </c>
      <c r="E229" s="2">
        <f t="shared" si="12"/>
        <v>0.384244152625279</v>
      </c>
      <c r="F229" s="29"/>
      <c r="G229" s="2"/>
      <c r="H229" s="2"/>
    </row>
    <row r="230" spans="1:8" ht="18.75" x14ac:dyDescent="0.3">
      <c r="A230" s="55">
        <v>27334</v>
      </c>
      <c r="B230">
        <v>483</v>
      </c>
      <c r="D230" s="56">
        <f t="shared" si="11"/>
        <v>1.9015748031496063</v>
      </c>
      <c r="E230" s="2">
        <f t="shared" si="12"/>
        <v>0.6426823866340361</v>
      </c>
      <c r="F230" s="29"/>
      <c r="G230" s="2"/>
      <c r="H230" s="2"/>
    </row>
    <row r="231" spans="1:8" ht="18.75" x14ac:dyDescent="0.3">
      <c r="A231" s="55">
        <v>27364</v>
      </c>
      <c r="B231">
        <v>434</v>
      </c>
      <c r="D231" s="56">
        <f t="shared" si="11"/>
        <v>1.7086614173228347</v>
      </c>
      <c r="E231" s="2">
        <f t="shared" si="12"/>
        <v>0.53571026708186831</v>
      </c>
      <c r="F231" s="29"/>
      <c r="G231" s="2"/>
      <c r="H231" s="2"/>
    </row>
    <row r="232" spans="1:8" ht="18.75" x14ac:dyDescent="0.3">
      <c r="A232" s="55">
        <v>27395</v>
      </c>
      <c r="B232">
        <v>257</v>
      </c>
      <c r="D232" s="56">
        <f t="shared" si="11"/>
        <v>1.0118110236220472</v>
      </c>
      <c r="E232" s="2">
        <f t="shared" si="12"/>
        <v>1.1741817876683195E-2</v>
      </c>
      <c r="F232" s="29"/>
      <c r="G232" s="2"/>
      <c r="H232" s="2"/>
    </row>
    <row r="233" spans="1:8" ht="18.75" x14ac:dyDescent="0.3">
      <c r="A233" s="55">
        <v>27426</v>
      </c>
      <c r="B233">
        <v>247</v>
      </c>
      <c r="D233" s="56">
        <f t="shared" si="11"/>
        <v>0.97244094488188981</v>
      </c>
      <c r="E233" s="2">
        <f t="shared" si="12"/>
        <v>-2.7945930390559336E-2</v>
      </c>
      <c r="F233" s="29"/>
      <c r="G233" s="2"/>
      <c r="H233" s="2"/>
    </row>
    <row r="234" spans="1:8" ht="18.75" x14ac:dyDescent="0.3">
      <c r="A234" s="55">
        <v>27454</v>
      </c>
      <c r="B234">
        <v>359</v>
      </c>
      <c r="D234" s="56">
        <f t="shared" si="11"/>
        <v>1.4133858267716535</v>
      </c>
      <c r="E234" s="2">
        <f t="shared" si="12"/>
        <v>0.34598812146974223</v>
      </c>
      <c r="F234" s="29"/>
      <c r="G234" s="2"/>
      <c r="H234" s="2"/>
    </row>
    <row r="235" spans="1:8" ht="18.75" x14ac:dyDescent="0.3">
      <c r="A235" s="55">
        <v>27485</v>
      </c>
      <c r="B235">
        <v>1134</v>
      </c>
      <c r="D235" s="56">
        <f t="shared" si="11"/>
        <v>4.4645669291338583</v>
      </c>
      <c r="E235" s="2">
        <f t="shared" si="12"/>
        <v>1.4961722172691607</v>
      </c>
      <c r="F235" s="29"/>
      <c r="G235" s="2"/>
      <c r="H235" s="2"/>
    </row>
    <row r="236" spans="1:8" ht="18.75" x14ac:dyDescent="0.3">
      <c r="A236" s="55">
        <v>27515</v>
      </c>
      <c r="B236">
        <v>1208</v>
      </c>
      <c r="D236" s="56">
        <f t="shared" si="11"/>
        <v>4.7559055118110241</v>
      </c>
      <c r="E236" s="2">
        <f t="shared" si="12"/>
        <v>1.5593871114762237</v>
      </c>
      <c r="F236" s="29"/>
      <c r="G236" s="2"/>
      <c r="H236" s="2"/>
    </row>
    <row r="237" spans="1:8" ht="18.75" x14ac:dyDescent="0.3">
      <c r="A237" s="55">
        <v>27546</v>
      </c>
      <c r="B237">
        <v>1858</v>
      </c>
      <c r="D237" s="56">
        <f t="shared" si="11"/>
        <v>7.3149606299212602</v>
      </c>
      <c r="E237" s="2">
        <f t="shared" si="12"/>
        <v>1.9899216523552472</v>
      </c>
      <c r="F237" s="29"/>
      <c r="G237" s="2"/>
      <c r="H237" s="2"/>
    </row>
    <row r="238" spans="1:8" ht="18.75" x14ac:dyDescent="0.3">
      <c r="A238" s="55">
        <v>27576</v>
      </c>
      <c r="B238">
        <v>1102</v>
      </c>
      <c r="D238" s="56">
        <f t="shared" si="11"/>
        <v>4.3385826771653546</v>
      </c>
      <c r="E238" s="2">
        <f t="shared" si="12"/>
        <v>1.4675477226943232</v>
      </c>
      <c r="F238" s="29"/>
      <c r="G238" s="2"/>
      <c r="H238" s="2"/>
    </row>
    <row r="239" spans="1:8" ht="18.75" x14ac:dyDescent="0.3">
      <c r="A239" s="55">
        <v>27607</v>
      </c>
      <c r="B239">
        <v>465</v>
      </c>
      <c r="D239" s="56">
        <f t="shared" si="11"/>
        <v>1.8307086614173229</v>
      </c>
      <c r="E239" s="2">
        <f t="shared" si="12"/>
        <v>0.60470313856881974</v>
      </c>
      <c r="F239" s="29"/>
      <c r="G239" s="2"/>
      <c r="H239" s="2"/>
    </row>
    <row r="240" spans="1:8" ht="18.75" x14ac:dyDescent="0.3">
      <c r="A240" s="55">
        <v>27638</v>
      </c>
      <c r="B240">
        <v>617</v>
      </c>
      <c r="D240" s="56">
        <f t="shared" si="11"/>
        <v>2.4291338582677167</v>
      </c>
      <c r="E240" s="2">
        <f t="shared" si="12"/>
        <v>0.88753475688685124</v>
      </c>
      <c r="F240" s="29"/>
      <c r="G240" s="2"/>
      <c r="H240" s="2"/>
    </row>
    <row r="241" spans="1:8" ht="18.75" x14ac:dyDescent="0.3">
      <c r="A241" s="55">
        <v>27668</v>
      </c>
      <c r="B241">
        <v>729</v>
      </c>
      <c r="D241" s="56">
        <f t="shared" si="11"/>
        <v>2.8700787401574801</v>
      </c>
      <c r="E241" s="2">
        <f t="shared" si="12"/>
        <v>1.0543394649901214</v>
      </c>
      <c r="F241" s="29"/>
      <c r="G241" s="2"/>
      <c r="H241" s="2"/>
    </row>
    <row r="242" spans="1:8" ht="18.75" x14ac:dyDescent="0.3">
      <c r="A242" s="55">
        <v>27699</v>
      </c>
      <c r="B242">
        <v>8</v>
      </c>
      <c r="D242" s="56">
        <f t="shared" si="11"/>
        <v>3.1496062992125984E-2</v>
      </c>
      <c r="E242" s="2">
        <f t="shared" si="12"/>
        <v>-3.4578927253387008</v>
      </c>
      <c r="F242" s="29"/>
      <c r="G242" s="2"/>
      <c r="H242" s="2"/>
    </row>
    <row r="243" spans="1:8" ht="18.75" x14ac:dyDescent="0.3">
      <c r="A243" s="55">
        <v>27729</v>
      </c>
      <c r="B243">
        <v>257</v>
      </c>
      <c r="D243" s="56">
        <f t="shared" si="11"/>
        <v>1.0118110236220472</v>
      </c>
      <c r="E243" s="2">
        <f t="shared" si="12"/>
        <v>1.1741817876683195E-2</v>
      </c>
      <c r="F243" s="29"/>
      <c r="G243" s="2"/>
      <c r="H243" s="2"/>
    </row>
    <row r="244" spans="1:8" ht="18.75" x14ac:dyDescent="0.3">
      <c r="A244" s="55">
        <v>27760</v>
      </c>
      <c r="B244">
        <v>68</v>
      </c>
      <c r="D244" s="56">
        <f t="shared" si="11"/>
        <v>0.26771653543307089</v>
      </c>
      <c r="E244" s="2">
        <f t="shared" si="12"/>
        <v>-1.3178265618424299</v>
      </c>
      <c r="F244" s="29"/>
      <c r="G244" s="2"/>
      <c r="H244" s="2"/>
    </row>
    <row r="245" spans="1:8" ht="18.75" x14ac:dyDescent="0.3">
      <c r="A245" s="55">
        <v>27791</v>
      </c>
      <c r="B245">
        <v>61</v>
      </c>
      <c r="D245" s="56">
        <f t="shared" si="11"/>
        <v>0.24015748031496062</v>
      </c>
      <c r="E245" s="2">
        <f t="shared" si="12"/>
        <v>-1.4264604028452255</v>
      </c>
      <c r="F245" s="29"/>
      <c r="G245" s="2"/>
      <c r="H245" s="2"/>
    </row>
    <row r="246" spans="1:8" ht="18.75" x14ac:dyDescent="0.3">
      <c r="A246" s="55">
        <v>27820</v>
      </c>
      <c r="B246">
        <v>832</v>
      </c>
      <c r="D246" s="56">
        <f t="shared" si="11"/>
        <v>3.2755905511811023</v>
      </c>
      <c r="E246" s="2">
        <f t="shared" si="12"/>
        <v>1.1864981738026721</v>
      </c>
      <c r="F246" s="29"/>
      <c r="G246" s="2"/>
      <c r="H246" s="2"/>
    </row>
    <row r="247" spans="1:8" ht="18.75" x14ac:dyDescent="0.3">
      <c r="A247" s="55">
        <v>27851</v>
      </c>
      <c r="B247">
        <v>580</v>
      </c>
      <c r="D247" s="56">
        <f t="shared" si="11"/>
        <v>2.2834645669291338</v>
      </c>
      <c r="E247" s="2">
        <f t="shared" si="12"/>
        <v>0.8256938365219284</v>
      </c>
      <c r="F247" s="29"/>
      <c r="G247" s="2"/>
      <c r="H247" s="2"/>
    </row>
    <row r="248" spans="1:8" ht="18.75" x14ac:dyDescent="0.3">
      <c r="A248" s="55">
        <v>27881</v>
      </c>
      <c r="B248">
        <v>1070</v>
      </c>
      <c r="D248" s="56">
        <f t="shared" si="11"/>
        <v>4.21259842519685</v>
      </c>
      <c r="E248" s="2">
        <f t="shared" si="12"/>
        <v>1.4380796604374151</v>
      </c>
      <c r="F248" s="29"/>
      <c r="G248" s="2"/>
      <c r="H248" s="2"/>
    </row>
    <row r="249" spans="1:8" ht="18.75" x14ac:dyDescent="0.3">
      <c r="A249" s="55">
        <v>27912</v>
      </c>
      <c r="B249">
        <v>622</v>
      </c>
      <c r="D249" s="56">
        <f t="shared" si="11"/>
        <v>2.4488188976377954</v>
      </c>
      <c r="E249" s="2">
        <f t="shared" si="12"/>
        <v>0.89560582572064285</v>
      </c>
      <c r="F249" s="29"/>
      <c r="G249" s="2"/>
      <c r="H249" s="2"/>
    </row>
    <row r="250" spans="1:8" ht="18.75" x14ac:dyDescent="0.3">
      <c r="A250" s="55">
        <v>27942</v>
      </c>
      <c r="B250">
        <v>497</v>
      </c>
      <c r="D250" s="56">
        <f t="shared" si="11"/>
        <v>1.9566929133858268</v>
      </c>
      <c r="E250" s="2">
        <f t="shared" si="12"/>
        <v>0.67125575907809221</v>
      </c>
      <c r="F250" s="29"/>
      <c r="G250" s="2"/>
      <c r="H250" s="2"/>
    </row>
    <row r="251" spans="1:8" ht="18.75" x14ac:dyDescent="0.3">
      <c r="A251" s="55">
        <v>27973</v>
      </c>
      <c r="B251">
        <v>1257</v>
      </c>
      <c r="D251" s="56">
        <f t="shared" si="11"/>
        <v>4.9488188976377954</v>
      </c>
      <c r="E251" s="2">
        <f t="shared" si="12"/>
        <v>1.5991489415717108</v>
      </c>
      <c r="F251" s="29"/>
      <c r="G251" s="2"/>
      <c r="H251" s="2"/>
    </row>
    <row r="252" spans="1:8" ht="18.75" x14ac:dyDescent="0.3">
      <c r="A252" s="55">
        <v>28004</v>
      </c>
      <c r="B252">
        <v>1654</v>
      </c>
      <c r="D252" s="56">
        <f t="shared" si="11"/>
        <v>6.5118110236220472</v>
      </c>
      <c r="E252" s="2">
        <f t="shared" si="12"/>
        <v>1.8736176085651</v>
      </c>
      <c r="F252" s="29"/>
      <c r="G252" s="2"/>
      <c r="H252" s="2"/>
    </row>
    <row r="253" spans="1:8" ht="18.75" x14ac:dyDescent="0.3">
      <c r="A253" s="55">
        <v>28034</v>
      </c>
      <c r="B253">
        <v>1321</v>
      </c>
      <c r="D253" s="56">
        <f t="shared" si="11"/>
        <v>5.2007874015748028</v>
      </c>
      <c r="E253" s="2">
        <f t="shared" si="12"/>
        <v>1.6488100375037886</v>
      </c>
      <c r="F253" s="29"/>
      <c r="G253" s="2"/>
      <c r="H253" s="2"/>
    </row>
    <row r="254" spans="1:8" ht="18.75" x14ac:dyDescent="0.3">
      <c r="A254" s="55">
        <v>28065</v>
      </c>
      <c r="B254">
        <v>373</v>
      </c>
      <c r="D254" s="56">
        <f t="shared" si="11"/>
        <v>1.4685039370078741</v>
      </c>
      <c r="E254" s="2">
        <f t="shared" si="12"/>
        <v>0.384244152625279</v>
      </c>
      <c r="F254" s="29"/>
      <c r="G254" s="2"/>
      <c r="H254" s="2"/>
    </row>
    <row r="255" spans="1:8" ht="18.75" x14ac:dyDescent="0.3">
      <c r="A255" s="55">
        <v>28095</v>
      </c>
      <c r="B255">
        <v>212</v>
      </c>
      <c r="D255" s="56">
        <f t="shared" si="11"/>
        <v>0.83464566929133854</v>
      </c>
      <c r="E255" s="2">
        <f t="shared" si="12"/>
        <v>-0.18074799234652417</v>
      </c>
      <c r="F255" s="29"/>
      <c r="G255" s="2"/>
      <c r="H255" s="2"/>
    </row>
    <row r="256" spans="1:8" ht="18.75" x14ac:dyDescent="0.3">
      <c r="A256" s="55">
        <v>28126</v>
      </c>
      <c r="B256">
        <v>446</v>
      </c>
      <c r="D256" s="56">
        <f t="shared" si="11"/>
        <v>1.7559055118110236</v>
      </c>
      <c r="E256" s="2">
        <f t="shared" si="12"/>
        <v>0.56298468500152743</v>
      </c>
      <c r="F256" s="29"/>
      <c r="G256" s="2"/>
      <c r="H256" s="2"/>
    </row>
    <row r="257" spans="1:8" ht="18.75" x14ac:dyDescent="0.3">
      <c r="A257" s="55">
        <v>28157</v>
      </c>
      <c r="B257">
        <v>595</v>
      </c>
      <c r="D257" s="56">
        <f t="shared" si="11"/>
        <v>2.3425196850393699</v>
      </c>
      <c r="E257" s="2">
        <f t="shared" si="12"/>
        <v>0.85122713852709309</v>
      </c>
      <c r="F257" s="29"/>
      <c r="G257" s="2"/>
      <c r="H257" s="2"/>
    </row>
    <row r="258" spans="1:8" ht="18.75" x14ac:dyDescent="0.3">
      <c r="A258" s="55">
        <v>28185</v>
      </c>
      <c r="B258">
        <v>104</v>
      </c>
      <c r="D258" s="56">
        <f t="shared" si="11"/>
        <v>0.40944881889763779</v>
      </c>
      <c r="E258" s="2">
        <f t="shared" si="12"/>
        <v>-0.89294336787716388</v>
      </c>
      <c r="F258" s="29"/>
      <c r="G258" s="2"/>
      <c r="H258" s="2"/>
    </row>
    <row r="259" spans="1:8" ht="18.75" x14ac:dyDescent="0.3">
      <c r="A259" s="55">
        <v>28216</v>
      </c>
      <c r="B259">
        <v>392</v>
      </c>
      <c r="D259" s="56">
        <f t="shared" si="11"/>
        <v>1.5433070866141732</v>
      </c>
      <c r="E259" s="2">
        <f t="shared" si="12"/>
        <v>0.4339275727719259</v>
      </c>
      <c r="F259" s="29"/>
      <c r="G259" s="2"/>
      <c r="H259" s="2"/>
    </row>
    <row r="260" spans="1:8" ht="18.75" x14ac:dyDescent="0.3">
      <c r="A260" s="55">
        <v>28246</v>
      </c>
      <c r="B260">
        <v>983</v>
      </c>
      <c r="D260" s="56">
        <f t="shared" si="11"/>
        <v>3.8700787401574801</v>
      </c>
      <c r="E260" s="2">
        <f t="shared" si="12"/>
        <v>1.3532748531286298</v>
      </c>
      <c r="F260" s="29"/>
      <c r="G260" s="2"/>
      <c r="H260" s="2"/>
    </row>
    <row r="261" spans="1:8" ht="18.75" x14ac:dyDescent="0.3">
      <c r="A261" s="55">
        <v>28277</v>
      </c>
      <c r="B261">
        <v>1095</v>
      </c>
      <c r="D261" s="56">
        <f t="shared" ref="D261:D324" si="13">B261/($C$4*10)</f>
        <v>4.3110236220472444</v>
      </c>
      <c r="E261" s="2">
        <f t="shared" ref="E261:E324" si="14">LN(D261)</f>
        <v>1.4611753752320646</v>
      </c>
      <c r="F261" s="29"/>
      <c r="G261" s="2"/>
      <c r="H261" s="2"/>
    </row>
    <row r="262" spans="1:8" ht="18.75" x14ac:dyDescent="0.3">
      <c r="A262" s="55">
        <v>28307</v>
      </c>
      <c r="B262">
        <v>550</v>
      </c>
      <c r="D262" s="56">
        <f t="shared" si="13"/>
        <v>2.1653543307086616</v>
      </c>
      <c r="E262" s="2">
        <f t="shared" si="14"/>
        <v>0.77258401120798004</v>
      </c>
      <c r="F262" s="29"/>
      <c r="G262" s="2"/>
      <c r="H262" s="2"/>
    </row>
    <row r="263" spans="1:8" ht="18.75" x14ac:dyDescent="0.3">
      <c r="A263" s="55">
        <v>28338</v>
      </c>
      <c r="B263">
        <v>464</v>
      </c>
      <c r="D263" s="56">
        <f t="shared" si="13"/>
        <v>1.8267716535433072</v>
      </c>
      <c r="E263" s="2">
        <f t="shared" si="14"/>
        <v>0.60255028520771869</v>
      </c>
      <c r="F263" s="29"/>
      <c r="G263" s="2"/>
      <c r="H263" s="2"/>
    </row>
    <row r="264" spans="1:8" ht="18.75" x14ac:dyDescent="0.3">
      <c r="A264" s="55">
        <v>28369</v>
      </c>
      <c r="B264">
        <v>556</v>
      </c>
      <c r="D264" s="56">
        <f t="shared" si="13"/>
        <v>2.188976377952756</v>
      </c>
      <c r="E264" s="2">
        <f t="shared" si="14"/>
        <v>0.7834340272320458</v>
      </c>
      <c r="F264" s="29"/>
      <c r="G264" s="2"/>
      <c r="H264" s="2"/>
    </row>
    <row r="265" spans="1:8" ht="18.75" x14ac:dyDescent="0.3">
      <c r="A265" s="55">
        <v>28399</v>
      </c>
      <c r="B265">
        <v>893</v>
      </c>
      <c r="D265" s="56">
        <f t="shared" si="13"/>
        <v>3.515748031496063</v>
      </c>
      <c r="E265" s="2">
        <f t="shared" si="14"/>
        <v>1.2572523138579625</v>
      </c>
      <c r="F265" s="29"/>
      <c r="G265" s="2"/>
      <c r="H265" s="2"/>
    </row>
    <row r="266" spans="1:8" ht="18.75" x14ac:dyDescent="0.3">
      <c r="A266" s="55">
        <v>28430</v>
      </c>
      <c r="B266">
        <v>836</v>
      </c>
      <c r="D266" s="56">
        <f t="shared" si="13"/>
        <v>3.2913385826771653</v>
      </c>
      <c r="E266" s="2">
        <f t="shared" si="14"/>
        <v>1.1912943460661649</v>
      </c>
      <c r="F266" s="29"/>
      <c r="G266" s="2"/>
      <c r="H266" s="2"/>
    </row>
    <row r="267" spans="1:8" ht="18.75" x14ac:dyDescent="0.3">
      <c r="A267" s="55">
        <v>28460</v>
      </c>
      <c r="B267">
        <v>285</v>
      </c>
      <c r="D267" s="56">
        <f t="shared" si="13"/>
        <v>1.1220472440944882</v>
      </c>
      <c r="E267" s="2">
        <f t="shared" si="14"/>
        <v>0.11515491325011395</v>
      </c>
      <c r="F267" s="29"/>
      <c r="G267" s="2"/>
      <c r="H267" s="2"/>
    </row>
    <row r="268" spans="1:8" ht="18.75" x14ac:dyDescent="0.3">
      <c r="A268" s="55">
        <v>28491</v>
      </c>
      <c r="B268">
        <v>112</v>
      </c>
      <c r="D268" s="56">
        <f t="shared" si="13"/>
        <v>0.44094488188976377</v>
      </c>
      <c r="E268" s="2">
        <f t="shared" si="14"/>
        <v>-0.81883539572344211</v>
      </c>
      <c r="F268" s="29"/>
      <c r="G268" s="2"/>
      <c r="H268" s="2"/>
    </row>
    <row r="269" spans="1:8" ht="18.75" x14ac:dyDescent="0.3">
      <c r="A269" s="55">
        <v>28522</v>
      </c>
      <c r="B269">
        <v>160</v>
      </c>
      <c r="D269" s="56">
        <f t="shared" si="13"/>
        <v>0.62992125984251968</v>
      </c>
      <c r="E269" s="2">
        <f t="shared" si="14"/>
        <v>-0.46216045178470966</v>
      </c>
      <c r="F269" s="29"/>
      <c r="G269" s="2"/>
      <c r="H269" s="2"/>
    </row>
    <row r="270" spans="1:8" ht="18.75" x14ac:dyDescent="0.3">
      <c r="A270" s="55">
        <v>28550</v>
      </c>
      <c r="B270">
        <v>269</v>
      </c>
      <c r="D270" s="56">
        <f t="shared" si="13"/>
        <v>1.0590551181102361</v>
      </c>
      <c r="E270" s="2">
        <f t="shared" si="14"/>
        <v>5.7377112583302428E-2</v>
      </c>
      <c r="F270" s="29"/>
      <c r="G270" s="2"/>
      <c r="H270" s="2"/>
    </row>
    <row r="271" spans="1:8" ht="18.75" x14ac:dyDescent="0.3">
      <c r="A271" s="55">
        <v>28581</v>
      </c>
      <c r="B271">
        <v>905</v>
      </c>
      <c r="D271" s="56">
        <f t="shared" si="13"/>
        <v>3.5629921259842519</v>
      </c>
      <c r="E271" s="2">
        <f t="shared" si="14"/>
        <v>1.2706006766813895</v>
      </c>
      <c r="F271" s="29"/>
      <c r="G271" s="2"/>
      <c r="H271" s="2"/>
    </row>
    <row r="272" spans="1:8" ht="18.75" x14ac:dyDescent="0.3">
      <c r="A272" s="55">
        <v>28611</v>
      </c>
      <c r="B272">
        <v>775</v>
      </c>
      <c r="D272" s="56">
        <f t="shared" si="13"/>
        <v>3.0511811023622046</v>
      </c>
      <c r="E272" s="2">
        <f t="shared" si="14"/>
        <v>1.1155287623348105</v>
      </c>
      <c r="F272" s="29"/>
      <c r="G272" s="2"/>
      <c r="H272" s="2"/>
    </row>
    <row r="273" spans="1:8" ht="18.75" x14ac:dyDescent="0.3">
      <c r="A273" s="55">
        <v>28642</v>
      </c>
      <c r="B273">
        <v>656</v>
      </c>
      <c r="D273" s="56">
        <f t="shared" si="13"/>
        <v>2.5826771653543306</v>
      </c>
      <c r="E273" s="2">
        <f t="shared" si="14"/>
        <v>0.94882652192555239</v>
      </c>
      <c r="F273" s="29"/>
      <c r="G273" s="2"/>
      <c r="H273" s="2"/>
    </row>
    <row r="274" spans="1:8" ht="18.75" x14ac:dyDescent="0.3">
      <c r="A274" s="55">
        <v>28672</v>
      </c>
      <c r="B274">
        <v>1489</v>
      </c>
      <c r="D274" s="56">
        <f t="shared" si="13"/>
        <v>5.8622047244094491</v>
      </c>
      <c r="E274" s="2">
        <f t="shared" si="14"/>
        <v>1.7685257656654725</v>
      </c>
      <c r="F274" s="29"/>
      <c r="G274" s="2"/>
      <c r="H274" s="2"/>
    </row>
    <row r="275" spans="1:8" ht="18.75" x14ac:dyDescent="0.3">
      <c r="A275" s="55">
        <v>28703</v>
      </c>
      <c r="B275">
        <v>1689</v>
      </c>
      <c r="D275" s="56">
        <f t="shared" si="13"/>
        <v>6.6496062992125982</v>
      </c>
      <c r="E275" s="2">
        <f t="shared" si="14"/>
        <v>1.8945576497892636</v>
      </c>
      <c r="F275" s="29"/>
      <c r="G275" s="2"/>
      <c r="H275" s="2"/>
    </row>
    <row r="276" spans="1:8" ht="18.75" x14ac:dyDescent="0.3">
      <c r="A276" s="55">
        <v>28734</v>
      </c>
      <c r="B276">
        <v>1385</v>
      </c>
      <c r="D276" s="56">
        <f t="shared" si="13"/>
        <v>5.4527559055118111</v>
      </c>
      <c r="E276" s="2">
        <f t="shared" si="14"/>
        <v>1.6961211516029022</v>
      </c>
      <c r="F276" s="29"/>
      <c r="G276" s="2"/>
      <c r="H276" s="2"/>
    </row>
    <row r="277" spans="1:8" ht="18.75" x14ac:dyDescent="0.3">
      <c r="A277" s="55">
        <v>28764</v>
      </c>
      <c r="B277">
        <v>599</v>
      </c>
      <c r="D277" s="56">
        <f t="shared" si="13"/>
        <v>2.3582677165354329</v>
      </c>
      <c r="E277" s="2">
        <f t="shared" si="14"/>
        <v>0.85792733109691266</v>
      </c>
      <c r="F277" s="29"/>
      <c r="G277" s="2"/>
      <c r="H277" s="2"/>
    </row>
    <row r="278" spans="1:8" ht="18.75" x14ac:dyDescent="0.3">
      <c r="A278" s="55">
        <v>28795</v>
      </c>
      <c r="B278">
        <v>617</v>
      </c>
      <c r="D278" s="56">
        <f t="shared" si="13"/>
        <v>2.4291338582677167</v>
      </c>
      <c r="E278" s="2">
        <f t="shared" si="14"/>
        <v>0.88753475688685124</v>
      </c>
      <c r="F278" s="29"/>
      <c r="G278" s="2"/>
      <c r="H278" s="2"/>
    </row>
    <row r="279" spans="1:8" ht="18.75" x14ac:dyDescent="0.3">
      <c r="A279" s="55">
        <v>28825</v>
      </c>
      <c r="B279">
        <v>499</v>
      </c>
      <c r="D279" s="56">
        <f t="shared" si="13"/>
        <v>1.9645669291338583</v>
      </c>
      <c r="E279" s="2">
        <f t="shared" si="14"/>
        <v>0.67527182873298208</v>
      </c>
      <c r="F279" s="29"/>
      <c r="G279" s="2"/>
      <c r="H279" s="2"/>
    </row>
    <row r="280" spans="1:8" ht="18.75" x14ac:dyDescent="0.3">
      <c r="A280" s="55">
        <v>28856</v>
      </c>
      <c r="B280">
        <v>532</v>
      </c>
      <c r="D280" s="56">
        <f t="shared" si="13"/>
        <v>2.0944881889763778</v>
      </c>
      <c r="E280" s="2">
        <f t="shared" si="14"/>
        <v>0.7393092223231077</v>
      </c>
      <c r="F280" s="29"/>
      <c r="G280" s="2"/>
      <c r="H280" s="2"/>
    </row>
    <row r="281" spans="1:8" ht="18.75" x14ac:dyDescent="0.3">
      <c r="A281" s="55">
        <v>28887</v>
      </c>
      <c r="B281">
        <v>562</v>
      </c>
      <c r="D281" s="56">
        <f t="shared" si="13"/>
        <v>2.2125984251968505</v>
      </c>
      <c r="E281" s="2">
        <f t="shared" si="14"/>
        <v>0.79416758287515454</v>
      </c>
      <c r="F281" s="29"/>
      <c r="G281" s="2"/>
      <c r="H281" s="2"/>
    </row>
    <row r="282" spans="1:8" ht="18.75" x14ac:dyDescent="0.3">
      <c r="A282" s="55">
        <v>28915</v>
      </c>
      <c r="B282">
        <v>1055</v>
      </c>
      <c r="D282" s="56">
        <f t="shared" si="13"/>
        <v>4.1535433070866139</v>
      </c>
      <c r="E282" s="2">
        <f t="shared" si="14"/>
        <v>1.4239617788916301</v>
      </c>
      <c r="F282" s="29"/>
      <c r="G282" s="2"/>
      <c r="H282" s="2"/>
    </row>
    <row r="283" spans="1:8" ht="18.75" x14ac:dyDescent="0.3">
      <c r="A283" s="55">
        <v>28946</v>
      </c>
      <c r="B283">
        <v>1188</v>
      </c>
      <c r="D283" s="56">
        <f t="shared" si="13"/>
        <v>4.6771653543307083</v>
      </c>
      <c r="E283" s="2">
        <f t="shared" si="14"/>
        <v>1.5426922329040536</v>
      </c>
      <c r="F283" s="29"/>
      <c r="G283" s="2"/>
      <c r="H283" s="2"/>
    </row>
    <row r="284" spans="1:8" ht="18.75" x14ac:dyDescent="0.3">
      <c r="A284" s="55">
        <v>28976</v>
      </c>
      <c r="B284">
        <v>1273</v>
      </c>
      <c r="D284" s="56">
        <f t="shared" si="13"/>
        <v>5.0118110236220472</v>
      </c>
      <c r="E284" s="2">
        <f t="shared" si="14"/>
        <v>1.6117973315388698</v>
      </c>
      <c r="F284" s="29"/>
      <c r="G284" s="2"/>
      <c r="H284" s="2"/>
    </row>
    <row r="285" spans="1:8" ht="18.75" x14ac:dyDescent="0.3">
      <c r="A285" s="55">
        <v>29007</v>
      </c>
      <c r="B285">
        <v>520</v>
      </c>
      <c r="D285" s="56">
        <f t="shared" si="13"/>
        <v>2.0472440944881889</v>
      </c>
      <c r="E285" s="2">
        <f t="shared" si="14"/>
        <v>0.7164945445569364</v>
      </c>
      <c r="F285" s="29"/>
      <c r="G285" s="2"/>
      <c r="H285" s="2"/>
    </row>
    <row r="286" spans="1:8" ht="18.75" x14ac:dyDescent="0.3">
      <c r="A286" s="55">
        <v>29037</v>
      </c>
      <c r="B286">
        <v>2331</v>
      </c>
      <c r="D286" s="56">
        <f t="shared" si="13"/>
        <v>9.1771653543307092</v>
      </c>
      <c r="E286" s="2">
        <f t="shared" si="14"/>
        <v>2.2167183720172208</v>
      </c>
      <c r="F286" s="29"/>
      <c r="G286" s="2"/>
      <c r="H286" s="2"/>
    </row>
    <row r="287" spans="1:8" ht="18.75" x14ac:dyDescent="0.3">
      <c r="A287" s="55">
        <v>29068</v>
      </c>
      <c r="B287">
        <v>347</v>
      </c>
      <c r="D287" s="56">
        <f t="shared" si="13"/>
        <v>1.3661417322834646</v>
      </c>
      <c r="E287" s="2">
        <f t="shared" si="14"/>
        <v>0.31199051292832264</v>
      </c>
      <c r="F287" s="29"/>
      <c r="G287" s="2"/>
      <c r="H287" s="2"/>
    </row>
    <row r="288" spans="1:8" ht="18.75" x14ac:dyDescent="0.3">
      <c r="A288" s="55">
        <v>29099</v>
      </c>
      <c r="B288">
        <v>1796</v>
      </c>
      <c r="D288" s="56">
        <f t="shared" si="13"/>
        <v>7.0708661417322833</v>
      </c>
      <c r="E288" s="2">
        <f t="shared" si="14"/>
        <v>1.9559829818436083</v>
      </c>
      <c r="F288" s="29"/>
      <c r="G288" s="2"/>
      <c r="H288" s="2"/>
    </row>
    <row r="289" spans="1:8" ht="18.75" x14ac:dyDescent="0.3">
      <c r="A289" s="55">
        <v>29129</v>
      </c>
      <c r="B289">
        <v>828</v>
      </c>
      <c r="D289" s="56">
        <f t="shared" si="13"/>
        <v>3.2598425196850394</v>
      </c>
      <c r="E289" s="2">
        <f t="shared" si="14"/>
        <v>1.181678887366723</v>
      </c>
      <c r="F289" s="29"/>
      <c r="G289" s="2"/>
      <c r="H289" s="2"/>
    </row>
    <row r="290" spans="1:8" ht="18.75" x14ac:dyDescent="0.3">
      <c r="A290" s="55">
        <v>29160</v>
      </c>
      <c r="B290">
        <v>379</v>
      </c>
      <c r="D290" s="56">
        <f t="shared" si="13"/>
        <v>1.4921259842519685</v>
      </c>
      <c r="E290" s="2">
        <f t="shared" si="14"/>
        <v>0.40020193806388976</v>
      </c>
      <c r="F290" s="29"/>
      <c r="G290" s="2"/>
      <c r="H290" s="2"/>
    </row>
    <row r="291" spans="1:8" ht="18.75" x14ac:dyDescent="0.3">
      <c r="A291" s="55">
        <v>29190</v>
      </c>
      <c r="B291">
        <v>672</v>
      </c>
      <c r="D291" s="56">
        <f t="shared" si="13"/>
        <v>2.6456692913385829</v>
      </c>
      <c r="E291" s="2">
        <f t="shared" si="14"/>
        <v>0.97292407350461307</v>
      </c>
      <c r="F291" s="29"/>
      <c r="G291" s="2"/>
      <c r="H291" s="2"/>
    </row>
    <row r="292" spans="1:8" ht="18.75" x14ac:dyDescent="0.3">
      <c r="A292" s="55">
        <v>29221</v>
      </c>
      <c r="B292">
        <v>383</v>
      </c>
      <c r="D292" s="56">
        <f t="shared" si="13"/>
        <v>1.5078740157480315</v>
      </c>
      <c r="E292" s="2">
        <f t="shared" si="14"/>
        <v>0.4107007221621094</v>
      </c>
      <c r="F292" s="29"/>
      <c r="G292" s="2"/>
      <c r="H292" s="2"/>
    </row>
    <row r="293" spans="1:8" ht="18.75" x14ac:dyDescent="0.3">
      <c r="A293" s="55">
        <v>29252</v>
      </c>
      <c r="B293">
        <v>214</v>
      </c>
      <c r="D293" s="56">
        <f t="shared" si="13"/>
        <v>0.84251968503937003</v>
      </c>
      <c r="E293" s="2">
        <f t="shared" si="14"/>
        <v>-0.17135825199668517</v>
      </c>
      <c r="F293" s="29"/>
      <c r="G293" s="2"/>
      <c r="H293" s="2"/>
    </row>
    <row r="294" spans="1:8" ht="18.75" x14ac:dyDescent="0.3">
      <c r="A294" s="55">
        <v>29281</v>
      </c>
      <c r="B294">
        <v>505</v>
      </c>
      <c r="D294" s="56">
        <f t="shared" si="13"/>
        <v>1.9881889763779528</v>
      </c>
      <c r="E294" s="2">
        <f t="shared" si="14"/>
        <v>0.68722416225682326</v>
      </c>
      <c r="F294" s="29"/>
      <c r="G294" s="2"/>
      <c r="H294" s="2"/>
    </row>
    <row r="295" spans="1:8" ht="18.75" x14ac:dyDescent="0.3">
      <c r="A295" s="55">
        <v>29312</v>
      </c>
      <c r="B295">
        <v>1602</v>
      </c>
      <c r="D295" s="56">
        <f t="shared" si="13"/>
        <v>6.3070866141732287</v>
      </c>
      <c r="E295" s="2">
        <f t="shared" si="14"/>
        <v>1.841673860609768</v>
      </c>
      <c r="F295" s="29"/>
      <c r="G295" s="2"/>
      <c r="H295" s="2"/>
    </row>
    <row r="296" spans="1:8" ht="18.75" x14ac:dyDescent="0.3">
      <c r="A296" s="55">
        <v>29342</v>
      </c>
      <c r="B296">
        <v>1827</v>
      </c>
      <c r="D296" s="56">
        <f t="shared" si="13"/>
        <v>7.1929133858267713</v>
      </c>
      <c r="E296" s="2">
        <f t="shared" si="14"/>
        <v>1.9730962893594701</v>
      </c>
      <c r="F296" s="29"/>
      <c r="G296" s="2"/>
      <c r="H296" s="2"/>
    </row>
    <row r="297" spans="1:8" ht="18.75" x14ac:dyDescent="0.3">
      <c r="A297" s="55">
        <v>29373</v>
      </c>
      <c r="B297">
        <v>1174</v>
      </c>
      <c r="D297" s="56">
        <f t="shared" si="13"/>
        <v>4.622047244094488</v>
      </c>
      <c r="E297" s="2">
        <f t="shared" si="14"/>
        <v>1.5308377333695051</v>
      </c>
      <c r="F297" s="29"/>
      <c r="G297" s="2"/>
      <c r="H297" s="2"/>
    </row>
    <row r="298" spans="1:8" ht="18.75" x14ac:dyDescent="0.3">
      <c r="A298" s="55">
        <v>29403</v>
      </c>
      <c r="B298">
        <v>338</v>
      </c>
      <c r="D298" s="56">
        <f t="shared" si="13"/>
        <v>1.3307086614173229</v>
      </c>
      <c r="E298" s="2">
        <f t="shared" si="14"/>
        <v>0.28571162846448228</v>
      </c>
      <c r="F298" s="29"/>
      <c r="G298" s="2"/>
      <c r="H298" s="2"/>
    </row>
    <row r="299" spans="1:8" ht="18.75" x14ac:dyDescent="0.3">
      <c r="A299" s="55">
        <v>29434</v>
      </c>
      <c r="B299">
        <v>715</v>
      </c>
      <c r="D299" s="56">
        <f t="shared" si="13"/>
        <v>2.8149606299212597</v>
      </c>
      <c r="E299" s="2">
        <f t="shared" si="14"/>
        <v>1.0349482756754711</v>
      </c>
      <c r="F299" s="29"/>
      <c r="G299" s="2"/>
      <c r="H299" s="2"/>
    </row>
    <row r="300" spans="1:8" ht="18.75" x14ac:dyDescent="0.3">
      <c r="A300" s="55">
        <v>29465</v>
      </c>
      <c r="B300">
        <v>528</v>
      </c>
      <c r="D300" s="56">
        <f t="shared" si="13"/>
        <v>2.0787401574803148</v>
      </c>
      <c r="E300" s="2">
        <f t="shared" si="14"/>
        <v>0.73176201668772478</v>
      </c>
      <c r="F300" s="29"/>
      <c r="G300" s="2"/>
      <c r="H300" s="2"/>
    </row>
    <row r="301" spans="1:8" ht="18.75" x14ac:dyDescent="0.3">
      <c r="A301" s="55">
        <v>29495</v>
      </c>
      <c r="B301">
        <v>1007</v>
      </c>
      <c r="D301" s="56">
        <f t="shared" si="13"/>
        <v>3.9645669291338583</v>
      </c>
      <c r="E301" s="2">
        <f t="shared" si="14"/>
        <v>1.3773966257000256</v>
      </c>
      <c r="F301" s="29"/>
      <c r="G301" s="2"/>
      <c r="H301" s="2"/>
    </row>
    <row r="302" spans="1:8" ht="18.75" x14ac:dyDescent="0.3">
      <c r="A302" s="55">
        <v>29526</v>
      </c>
      <c r="B302">
        <v>304</v>
      </c>
      <c r="D302" s="56">
        <f t="shared" si="13"/>
        <v>1.1968503937007875</v>
      </c>
      <c r="E302" s="2">
        <f t="shared" si="14"/>
        <v>0.1796934343876852</v>
      </c>
      <c r="F302" s="29"/>
      <c r="G302" s="2"/>
      <c r="H302" s="2"/>
    </row>
    <row r="303" spans="1:8" ht="18.75" x14ac:dyDescent="0.3">
      <c r="A303" s="55">
        <v>29556</v>
      </c>
      <c r="B303">
        <v>466</v>
      </c>
      <c r="D303" s="56">
        <f t="shared" si="13"/>
        <v>1.8346456692913387</v>
      </c>
      <c r="E303" s="2">
        <f t="shared" si="14"/>
        <v>0.6068513671071093</v>
      </c>
      <c r="F303" s="29"/>
      <c r="G303" s="2"/>
      <c r="H303" s="2"/>
    </row>
    <row r="304" spans="1:8" ht="18.75" x14ac:dyDescent="0.3">
      <c r="A304" s="55">
        <v>29587</v>
      </c>
      <c r="B304">
        <v>359</v>
      </c>
      <c r="D304" s="56">
        <f t="shared" si="13"/>
        <v>1.4133858267716535</v>
      </c>
      <c r="E304" s="2">
        <f t="shared" si="14"/>
        <v>0.34598812146974223</v>
      </c>
      <c r="F304" s="29"/>
      <c r="G304" s="2"/>
      <c r="H304" s="2"/>
    </row>
    <row r="305" spans="1:8" ht="18.75" x14ac:dyDescent="0.3">
      <c r="A305" s="55">
        <v>29618</v>
      </c>
      <c r="B305">
        <v>376</v>
      </c>
      <c r="D305" s="56">
        <f t="shared" si="13"/>
        <v>1.4803149606299213</v>
      </c>
      <c r="E305" s="2">
        <f t="shared" si="14"/>
        <v>0.39225487637135797</v>
      </c>
      <c r="F305" s="29"/>
      <c r="G305" s="2"/>
      <c r="H305" s="2"/>
    </row>
    <row r="306" spans="1:8" ht="18.75" x14ac:dyDescent="0.3">
      <c r="A306" s="55">
        <v>29646</v>
      </c>
      <c r="B306">
        <v>485</v>
      </c>
      <c r="D306" s="56">
        <f t="shared" si="13"/>
        <v>1.9094488188976377</v>
      </c>
      <c r="E306" s="2">
        <f t="shared" si="14"/>
        <v>0.64681462391894662</v>
      </c>
      <c r="F306" s="29"/>
      <c r="G306" s="2"/>
      <c r="H306" s="2"/>
    </row>
    <row r="307" spans="1:8" ht="18.75" x14ac:dyDescent="0.3">
      <c r="A307" s="55">
        <v>29677</v>
      </c>
      <c r="B307">
        <v>672</v>
      </c>
      <c r="D307" s="56">
        <f t="shared" si="13"/>
        <v>2.6456692913385829</v>
      </c>
      <c r="E307" s="2">
        <f t="shared" si="14"/>
        <v>0.97292407350461307</v>
      </c>
      <c r="F307" s="29"/>
      <c r="G307" s="2"/>
      <c r="H307" s="2"/>
    </row>
    <row r="308" spans="1:8" ht="18.75" x14ac:dyDescent="0.3">
      <c r="A308" s="55">
        <v>29707</v>
      </c>
      <c r="B308">
        <v>867</v>
      </c>
      <c r="D308" s="56">
        <f t="shared" si="13"/>
        <v>3.4133858267716537</v>
      </c>
      <c r="E308" s="2">
        <f t="shared" si="14"/>
        <v>1.2277047097620053</v>
      </c>
      <c r="F308" s="29"/>
      <c r="G308" s="2"/>
      <c r="H308" s="2"/>
    </row>
    <row r="309" spans="1:8" ht="18.75" x14ac:dyDescent="0.3">
      <c r="A309" s="55">
        <v>29738</v>
      </c>
      <c r="B309">
        <v>1521</v>
      </c>
      <c r="D309" s="56">
        <f t="shared" si="13"/>
        <v>5.9881889763779528</v>
      </c>
      <c r="E309" s="2">
        <f t="shared" si="14"/>
        <v>1.7897890252407562</v>
      </c>
      <c r="F309" s="29"/>
      <c r="G309" s="2"/>
      <c r="H309" s="2"/>
    </row>
    <row r="310" spans="1:8" ht="18.75" x14ac:dyDescent="0.3">
      <c r="A310" s="55">
        <v>29768</v>
      </c>
      <c r="B310">
        <v>11</v>
      </c>
      <c r="D310" s="56">
        <f t="shared" si="13"/>
        <v>4.3307086614173228E-2</v>
      </c>
      <c r="E310" s="2">
        <f t="shared" si="14"/>
        <v>-3.1394389942201659</v>
      </c>
      <c r="F310" s="29"/>
      <c r="G310" s="2"/>
      <c r="H310" s="2"/>
    </row>
    <row r="311" spans="1:8" ht="18.75" x14ac:dyDescent="0.3">
      <c r="A311" s="55">
        <v>29799</v>
      </c>
      <c r="B311">
        <v>2472</v>
      </c>
      <c r="D311" s="56">
        <f t="shared" si="13"/>
        <v>9.7322834645669296</v>
      </c>
      <c r="E311" s="2">
        <f t="shared" si="14"/>
        <v>2.275448551559045</v>
      </c>
      <c r="F311" s="29"/>
      <c r="G311" s="2"/>
      <c r="H311" s="2"/>
    </row>
    <row r="312" spans="1:8" ht="18.75" x14ac:dyDescent="0.3">
      <c r="A312" s="55">
        <v>29830</v>
      </c>
      <c r="B312">
        <v>433</v>
      </c>
      <c r="D312" s="56">
        <f t="shared" si="13"/>
        <v>1.704724409448819</v>
      </c>
      <c r="E312" s="2">
        <f t="shared" si="14"/>
        <v>0.5334034609839533</v>
      </c>
      <c r="F312" s="29"/>
      <c r="G312" s="2"/>
      <c r="H312" s="2"/>
    </row>
    <row r="313" spans="1:8" ht="18.75" x14ac:dyDescent="0.3">
      <c r="A313" s="55">
        <v>29860</v>
      </c>
      <c r="B313">
        <v>161</v>
      </c>
      <c r="D313" s="56">
        <f t="shared" si="13"/>
        <v>0.63385826771653542</v>
      </c>
      <c r="E313" s="2">
        <f t="shared" si="14"/>
        <v>-0.45592990203407363</v>
      </c>
      <c r="F313" s="29"/>
      <c r="G313" s="2"/>
      <c r="H313" s="2"/>
    </row>
    <row r="314" spans="1:8" ht="18.75" x14ac:dyDescent="0.3">
      <c r="A314" s="55">
        <v>29891</v>
      </c>
      <c r="B314">
        <v>559</v>
      </c>
      <c r="D314" s="56">
        <f t="shared" si="13"/>
        <v>2.2007874015748032</v>
      </c>
      <c r="E314" s="2">
        <f t="shared" si="14"/>
        <v>0.78881520613656264</v>
      </c>
      <c r="F314" s="29"/>
      <c r="G314" s="2"/>
      <c r="H314" s="2"/>
    </row>
    <row r="315" spans="1:8" ht="18.75" x14ac:dyDescent="0.3">
      <c r="A315" s="55">
        <v>29921</v>
      </c>
      <c r="B315">
        <v>122</v>
      </c>
      <c r="D315" s="56">
        <f t="shared" si="13"/>
        <v>0.48031496062992124</v>
      </c>
      <c r="E315" s="2">
        <f t="shared" si="14"/>
        <v>-0.73331322228528006</v>
      </c>
      <c r="F315" s="29"/>
      <c r="G315" s="2"/>
      <c r="H315" s="2"/>
    </row>
    <row r="316" spans="1:8" ht="18.75" x14ac:dyDescent="0.3">
      <c r="A316" s="55">
        <v>29952</v>
      </c>
      <c r="B316">
        <v>59</v>
      </c>
      <c r="D316" s="56">
        <f t="shared" si="13"/>
        <v>0.23228346456692914</v>
      </c>
      <c r="E316" s="2">
        <f t="shared" si="14"/>
        <v>-1.4597968231128171</v>
      </c>
      <c r="F316" s="29"/>
      <c r="G316" s="2"/>
      <c r="H316" s="2"/>
    </row>
    <row r="317" spans="1:8" ht="18.75" x14ac:dyDescent="0.3">
      <c r="A317" s="55">
        <v>29983</v>
      </c>
      <c r="B317">
        <v>619</v>
      </c>
      <c r="D317" s="56">
        <f t="shared" si="13"/>
        <v>2.4370078740157481</v>
      </c>
      <c r="E317" s="2">
        <f t="shared" si="14"/>
        <v>0.8907710056660596</v>
      </c>
      <c r="F317" s="29"/>
      <c r="G317" s="2"/>
      <c r="H317" s="2"/>
    </row>
    <row r="318" spans="1:8" ht="18.75" x14ac:dyDescent="0.3">
      <c r="A318" s="55">
        <v>30011</v>
      </c>
      <c r="B318">
        <v>772</v>
      </c>
      <c r="D318" s="56">
        <f t="shared" si="13"/>
        <v>3.0393700787401574</v>
      </c>
      <c r="E318" s="2">
        <f t="shared" si="14"/>
        <v>1.1116502830062396</v>
      </c>
      <c r="F318" s="2"/>
      <c r="G318" s="2"/>
      <c r="H318" s="2"/>
    </row>
    <row r="319" spans="1:8" ht="18.75" x14ac:dyDescent="0.3">
      <c r="A319" s="55">
        <v>30042</v>
      </c>
      <c r="B319">
        <v>1969</v>
      </c>
      <c r="D319" s="56">
        <f t="shared" si="13"/>
        <v>7.7519685039370083</v>
      </c>
      <c r="E319" s="2">
        <f t="shared" si="14"/>
        <v>2.047946811620589</v>
      </c>
      <c r="F319" s="2"/>
      <c r="G319" s="2"/>
      <c r="H319" s="2"/>
    </row>
    <row r="320" spans="1:8" ht="18.75" x14ac:dyDescent="0.3">
      <c r="A320" s="55">
        <v>30072</v>
      </c>
      <c r="B320">
        <v>723</v>
      </c>
      <c r="D320" s="56">
        <f t="shared" si="13"/>
        <v>2.8464566929133857</v>
      </c>
      <c r="E320" s="2">
        <f t="shared" si="14"/>
        <v>1.046074955140228</v>
      </c>
      <c r="F320" s="2"/>
      <c r="G320" s="2"/>
      <c r="H320" s="2"/>
    </row>
    <row r="321" spans="1:8" ht="18.75" x14ac:dyDescent="0.3">
      <c r="A321" s="55">
        <v>30103</v>
      </c>
      <c r="B321">
        <v>1841</v>
      </c>
      <c r="D321" s="56">
        <f t="shared" si="13"/>
        <v>7.2480314960629917</v>
      </c>
      <c r="E321" s="2">
        <f t="shared" si="14"/>
        <v>1.9807299142145411</v>
      </c>
      <c r="F321" s="2"/>
      <c r="G321" s="2"/>
      <c r="H321" s="2"/>
    </row>
    <row r="322" spans="1:8" ht="18.75" x14ac:dyDescent="0.3">
      <c r="A322" s="55">
        <v>30133</v>
      </c>
      <c r="B322">
        <v>476</v>
      </c>
      <c r="D322" s="56">
        <f t="shared" si="13"/>
        <v>1.8740157480314961</v>
      </c>
      <c r="E322" s="2">
        <f t="shared" si="14"/>
        <v>0.62808358721288338</v>
      </c>
      <c r="F322" s="2"/>
      <c r="G322" s="2"/>
      <c r="H322" s="2"/>
    </row>
    <row r="323" spans="1:8" ht="18.75" x14ac:dyDescent="0.3">
      <c r="A323" s="55">
        <v>30164</v>
      </c>
      <c r="B323">
        <v>575</v>
      </c>
      <c r="D323" s="56">
        <f t="shared" si="13"/>
        <v>2.2637795275590551</v>
      </c>
      <c r="E323" s="2">
        <f t="shared" si="14"/>
        <v>0.81703577377881387</v>
      </c>
      <c r="F323" s="2"/>
      <c r="G323" s="2"/>
      <c r="H323" s="2"/>
    </row>
    <row r="324" spans="1:8" ht="18.75" x14ac:dyDescent="0.3">
      <c r="A324" s="55">
        <v>30195</v>
      </c>
      <c r="B324">
        <v>254</v>
      </c>
      <c r="D324" s="56">
        <f t="shared" si="13"/>
        <v>1</v>
      </c>
      <c r="E324" s="2">
        <f t="shared" si="14"/>
        <v>0</v>
      </c>
      <c r="F324" s="2"/>
      <c r="G324" s="2"/>
      <c r="H324" s="2"/>
    </row>
    <row r="325" spans="1:8" ht="18.75" x14ac:dyDescent="0.3">
      <c r="A325" s="55">
        <v>30225</v>
      </c>
      <c r="B325">
        <v>283</v>
      </c>
      <c r="D325" s="56">
        <f t="shared" ref="D325:D388" si="15">B325/($C$4*10)</f>
        <v>1.1141732283464567</v>
      </c>
      <c r="E325" s="2">
        <f t="shared" ref="E325:E388" si="16">LN(D325)</f>
        <v>0.10811263062470106</v>
      </c>
      <c r="F325" s="2"/>
      <c r="G325" s="2"/>
      <c r="H325" s="2"/>
    </row>
    <row r="326" spans="1:8" ht="18.75" x14ac:dyDescent="0.3">
      <c r="A326" s="55">
        <v>30256</v>
      </c>
      <c r="B326">
        <v>26</v>
      </c>
      <c r="D326" s="56">
        <f t="shared" si="15"/>
        <v>0.10236220472440945</v>
      </c>
      <c r="E326" s="2">
        <f t="shared" si="16"/>
        <v>-2.2792377289970545</v>
      </c>
      <c r="F326" s="2"/>
      <c r="G326" s="2"/>
      <c r="H326" s="2"/>
    </row>
    <row r="327" spans="1:8" ht="18.75" x14ac:dyDescent="0.3">
      <c r="A327" s="55">
        <v>30286</v>
      </c>
      <c r="B327">
        <v>32</v>
      </c>
      <c r="D327" s="56">
        <f t="shared" si="15"/>
        <v>0.12598425196850394</v>
      </c>
      <c r="E327" s="2">
        <f t="shared" si="16"/>
        <v>-2.0715983642188101</v>
      </c>
      <c r="F327" s="2"/>
      <c r="G327" s="2"/>
      <c r="H327" s="2"/>
    </row>
    <row r="328" spans="1:8" ht="18.75" x14ac:dyDescent="0.3">
      <c r="A328" s="55">
        <v>30317</v>
      </c>
      <c r="B328">
        <v>129</v>
      </c>
      <c r="D328" s="56">
        <f t="shared" si="15"/>
        <v>0.50787401574803148</v>
      </c>
      <c r="E328" s="2">
        <f t="shared" si="16"/>
        <v>-0.67752186265686454</v>
      </c>
      <c r="F328" s="2"/>
      <c r="G328" s="2"/>
      <c r="H328" s="2"/>
    </row>
    <row r="329" spans="1:8" ht="18.75" x14ac:dyDescent="0.3">
      <c r="A329" s="55">
        <v>30348</v>
      </c>
      <c r="B329">
        <v>91</v>
      </c>
      <c r="D329" s="56">
        <f t="shared" si="15"/>
        <v>0.35826771653543305</v>
      </c>
      <c r="E329" s="2">
        <f t="shared" si="16"/>
        <v>-1.0264747605016866</v>
      </c>
      <c r="F329" s="2"/>
      <c r="G329" s="2"/>
      <c r="H329" s="2"/>
    </row>
    <row r="330" spans="1:8" ht="18.75" x14ac:dyDescent="0.3">
      <c r="A330" s="55">
        <v>30376</v>
      </c>
      <c r="B330">
        <v>908</v>
      </c>
      <c r="D330" s="56">
        <f t="shared" si="15"/>
        <v>3.5748031496062991</v>
      </c>
      <c r="E330" s="2">
        <f t="shared" si="16"/>
        <v>1.2739101115827567</v>
      </c>
      <c r="F330" s="2"/>
      <c r="G330" s="2"/>
      <c r="H330" s="2"/>
    </row>
    <row r="331" spans="1:8" ht="18.75" x14ac:dyDescent="0.3">
      <c r="A331" s="55">
        <v>30407</v>
      </c>
      <c r="B331">
        <v>624</v>
      </c>
      <c r="D331" s="56">
        <f t="shared" si="15"/>
        <v>2.4566929133858268</v>
      </c>
      <c r="E331" s="2">
        <f t="shared" si="16"/>
        <v>0.89881610135089107</v>
      </c>
      <c r="F331" s="2"/>
      <c r="G331" s="2"/>
      <c r="H331" s="2"/>
    </row>
    <row r="332" spans="1:8" ht="18.75" x14ac:dyDescent="0.3">
      <c r="A332" s="55">
        <v>30437</v>
      </c>
      <c r="B332">
        <v>582</v>
      </c>
      <c r="D332" s="56">
        <f t="shared" si="15"/>
        <v>2.2913385826771653</v>
      </c>
      <c r="E332" s="2">
        <f t="shared" si="16"/>
        <v>0.82913618071290118</v>
      </c>
      <c r="F332" s="2"/>
      <c r="G332" s="2"/>
      <c r="H332" s="2"/>
    </row>
    <row r="333" spans="1:8" ht="18.75" x14ac:dyDescent="0.3">
      <c r="A333" s="55">
        <v>30468</v>
      </c>
      <c r="B333">
        <v>318</v>
      </c>
      <c r="D333" s="56">
        <f t="shared" si="15"/>
        <v>1.2519685039370079</v>
      </c>
      <c r="E333" s="2">
        <f t="shared" si="16"/>
        <v>0.22471711576164025</v>
      </c>
      <c r="F333" s="2"/>
      <c r="G333" s="2"/>
      <c r="H333" s="2"/>
    </row>
    <row r="334" spans="1:8" ht="18.75" x14ac:dyDescent="0.3">
      <c r="A334" s="55">
        <v>30498</v>
      </c>
      <c r="B334">
        <v>668</v>
      </c>
      <c r="D334" s="56">
        <f t="shared" si="15"/>
        <v>2.6299212598425199</v>
      </c>
      <c r="E334" s="2">
        <f t="shared" si="16"/>
        <v>0.9669539065181092</v>
      </c>
      <c r="F334" s="2"/>
      <c r="G334" s="2"/>
      <c r="H334" s="2"/>
    </row>
    <row r="335" spans="1:8" ht="18.75" x14ac:dyDescent="0.3">
      <c r="A335" s="55">
        <v>30529</v>
      </c>
      <c r="B335">
        <v>3475</v>
      </c>
      <c r="D335" s="56">
        <f t="shared" si="15"/>
        <v>13.681102362204724</v>
      </c>
      <c r="E335" s="2">
        <f t="shared" si="16"/>
        <v>2.6160154909803559</v>
      </c>
      <c r="F335" s="2"/>
      <c r="G335" s="2"/>
      <c r="H335" s="2"/>
    </row>
    <row r="336" spans="1:8" ht="18.75" x14ac:dyDescent="0.3">
      <c r="A336" s="55">
        <v>30560</v>
      </c>
      <c r="B336">
        <v>715</v>
      </c>
      <c r="D336" s="56">
        <f t="shared" si="15"/>
        <v>2.8149606299212597</v>
      </c>
      <c r="E336" s="2">
        <f t="shared" si="16"/>
        <v>1.0349482756754711</v>
      </c>
      <c r="F336" s="2"/>
      <c r="G336" s="2"/>
      <c r="H336" s="2"/>
    </row>
    <row r="337" spans="1:8" ht="18.75" x14ac:dyDescent="0.3">
      <c r="A337" s="55">
        <v>30590</v>
      </c>
      <c r="B337">
        <v>1295</v>
      </c>
      <c r="D337" s="56">
        <f t="shared" si="15"/>
        <v>5.0984251968503935</v>
      </c>
      <c r="E337" s="2">
        <f t="shared" si="16"/>
        <v>1.6289317071151015</v>
      </c>
      <c r="F337" s="2"/>
      <c r="G337" s="2"/>
      <c r="H337" s="2"/>
    </row>
    <row r="338" spans="1:8" ht="18.75" x14ac:dyDescent="0.3">
      <c r="A338" s="55">
        <v>30621</v>
      </c>
      <c r="B338">
        <v>176</v>
      </c>
      <c r="D338" s="56">
        <f t="shared" si="15"/>
        <v>0.69291338582677164</v>
      </c>
      <c r="E338" s="2">
        <f t="shared" si="16"/>
        <v>-0.36685027198038483</v>
      </c>
      <c r="F338" s="2"/>
      <c r="G338" s="2"/>
      <c r="H338" s="2"/>
    </row>
    <row r="339" spans="1:8" ht="18.75" x14ac:dyDescent="0.3">
      <c r="A339" s="55">
        <v>30651</v>
      </c>
      <c r="B339">
        <v>460</v>
      </c>
      <c r="D339" s="56">
        <f t="shared" si="15"/>
        <v>1.811023622047244</v>
      </c>
      <c r="E339" s="2">
        <f t="shared" si="16"/>
        <v>0.59389222246460405</v>
      </c>
      <c r="F339" s="2"/>
      <c r="G339" s="2"/>
      <c r="H339" s="2"/>
    </row>
    <row r="340" spans="1:8" ht="18.75" x14ac:dyDescent="0.3">
      <c r="A340" s="55">
        <v>30682</v>
      </c>
      <c r="B340">
        <v>74</v>
      </c>
      <c r="D340" s="56">
        <f t="shared" si="15"/>
        <v>0.29133858267716534</v>
      </c>
      <c r="E340" s="2">
        <f t="shared" si="16"/>
        <v>-1.2332691738143668</v>
      </c>
      <c r="F340" s="2"/>
      <c r="G340" s="2"/>
      <c r="H340" s="2"/>
    </row>
    <row r="341" spans="1:8" ht="18.75" x14ac:dyDescent="0.3">
      <c r="A341" s="55">
        <v>30713</v>
      </c>
      <c r="B341">
        <v>324</v>
      </c>
      <c r="D341" s="56">
        <f t="shared" si="15"/>
        <v>1.2755905511811023</v>
      </c>
      <c r="E341" s="2">
        <f t="shared" si="16"/>
        <v>0.24340924877379277</v>
      </c>
      <c r="F341" s="2"/>
      <c r="G341" s="2"/>
      <c r="H341" s="2"/>
    </row>
    <row r="342" spans="1:8" ht="18.75" x14ac:dyDescent="0.3">
      <c r="A342" s="55">
        <v>30742</v>
      </c>
      <c r="B342">
        <v>228</v>
      </c>
      <c r="D342" s="56">
        <f t="shared" si="15"/>
        <v>0.89763779527559051</v>
      </c>
      <c r="E342" s="2">
        <f t="shared" si="16"/>
        <v>-0.10798863806409585</v>
      </c>
      <c r="F342" s="2"/>
      <c r="G342" s="2"/>
      <c r="H342" s="2"/>
    </row>
    <row r="343" spans="1:8" ht="18.75" x14ac:dyDescent="0.3">
      <c r="A343" s="55">
        <v>30773</v>
      </c>
      <c r="B343">
        <v>1161</v>
      </c>
      <c r="D343" s="56">
        <f t="shared" si="15"/>
        <v>4.5708661417322833</v>
      </c>
      <c r="E343" s="2">
        <f t="shared" si="16"/>
        <v>1.5197027146793549</v>
      </c>
      <c r="F343" s="2"/>
      <c r="G343" s="2"/>
      <c r="H343" s="2"/>
    </row>
    <row r="344" spans="1:8" ht="18.75" x14ac:dyDescent="0.3">
      <c r="A344" s="55">
        <v>30803</v>
      </c>
      <c r="B344">
        <v>887</v>
      </c>
      <c r="D344" s="56">
        <f t="shared" si="15"/>
        <v>3.4921259842519685</v>
      </c>
      <c r="E344" s="2">
        <f t="shared" si="16"/>
        <v>1.2505107152910429</v>
      </c>
      <c r="F344" s="2"/>
      <c r="G344" s="2"/>
      <c r="H344" s="2"/>
    </row>
    <row r="345" spans="1:8" ht="18.75" x14ac:dyDescent="0.3">
      <c r="A345" s="55">
        <v>30834</v>
      </c>
      <c r="B345">
        <v>697</v>
      </c>
      <c r="D345" s="56">
        <f t="shared" si="15"/>
        <v>2.7440944881889764</v>
      </c>
      <c r="E345" s="2">
        <f t="shared" si="16"/>
        <v>1.0094511437419873</v>
      </c>
      <c r="F345" s="2"/>
      <c r="G345" s="2"/>
      <c r="H345" s="2"/>
    </row>
    <row r="346" spans="1:8" ht="18.75" x14ac:dyDescent="0.3">
      <c r="A346" s="55">
        <v>30864</v>
      </c>
      <c r="B346">
        <v>750</v>
      </c>
      <c r="D346" s="56">
        <f t="shared" si="15"/>
        <v>2.9527559055118111</v>
      </c>
      <c r="E346" s="2">
        <f t="shared" si="16"/>
        <v>1.0827389395118197</v>
      </c>
      <c r="F346" s="2"/>
      <c r="G346" s="2"/>
      <c r="H346" s="2"/>
    </row>
    <row r="347" spans="1:8" ht="18.75" x14ac:dyDescent="0.3">
      <c r="A347" s="55">
        <v>30895</v>
      </c>
      <c r="B347">
        <v>788</v>
      </c>
      <c r="D347" s="56">
        <f t="shared" si="15"/>
        <v>3.1023622047244093</v>
      </c>
      <c r="E347" s="2">
        <f t="shared" si="16"/>
        <v>1.1321638228393425</v>
      </c>
      <c r="F347" s="2"/>
      <c r="G347" s="2"/>
      <c r="H347" s="2"/>
    </row>
    <row r="348" spans="1:8" ht="18.75" x14ac:dyDescent="0.3">
      <c r="A348" s="55">
        <v>30926</v>
      </c>
      <c r="B348">
        <v>1623</v>
      </c>
      <c r="D348" s="56">
        <f t="shared" si="15"/>
        <v>6.3897637795275593</v>
      </c>
      <c r="E348" s="2">
        <f t="shared" si="16"/>
        <v>1.8546973004960547</v>
      </c>
      <c r="F348" s="2"/>
      <c r="G348" s="2"/>
      <c r="H348" s="2"/>
    </row>
    <row r="349" spans="1:8" ht="18.75" x14ac:dyDescent="0.3">
      <c r="A349" s="55">
        <v>30956</v>
      </c>
      <c r="B349">
        <v>290</v>
      </c>
      <c r="D349" s="56">
        <f t="shared" si="15"/>
        <v>1.1417322834645669</v>
      </c>
      <c r="E349" s="2">
        <f t="shared" si="16"/>
        <v>0.13254665596198309</v>
      </c>
      <c r="F349" s="2"/>
      <c r="G349" s="2"/>
      <c r="H349" s="2"/>
    </row>
    <row r="350" spans="1:8" ht="18.75" x14ac:dyDescent="0.3">
      <c r="A350" s="55">
        <v>30987</v>
      </c>
      <c r="B350">
        <v>805</v>
      </c>
      <c r="D350" s="56">
        <f t="shared" si="15"/>
        <v>3.1692913385826773</v>
      </c>
      <c r="E350" s="2">
        <f t="shared" si="16"/>
        <v>1.1535080104000268</v>
      </c>
      <c r="F350" s="2"/>
      <c r="G350" s="2"/>
      <c r="H350" s="2"/>
    </row>
    <row r="351" spans="1:8" ht="18.75" x14ac:dyDescent="0.3">
      <c r="A351" s="55">
        <v>31017</v>
      </c>
      <c r="B351">
        <v>348</v>
      </c>
      <c r="D351" s="56">
        <f t="shared" si="15"/>
        <v>1.3700787401574803</v>
      </c>
      <c r="E351" s="2">
        <f t="shared" si="16"/>
        <v>0.31486821275593774</v>
      </c>
      <c r="F351" s="2"/>
      <c r="G351" s="2"/>
      <c r="H351" s="2"/>
    </row>
    <row r="352" spans="1:8" ht="18.75" x14ac:dyDescent="0.3">
      <c r="A352" s="55">
        <v>31048</v>
      </c>
      <c r="B352">
        <v>437</v>
      </c>
      <c r="D352" s="56">
        <f t="shared" si="15"/>
        <v>1.7204724409448819</v>
      </c>
      <c r="E352" s="2">
        <f t="shared" si="16"/>
        <v>0.54259892807705357</v>
      </c>
      <c r="F352" s="2"/>
      <c r="G352" s="2"/>
      <c r="H352" s="2"/>
    </row>
    <row r="353" spans="1:8" ht="18.75" x14ac:dyDescent="0.3">
      <c r="A353" s="55">
        <v>31079</v>
      </c>
      <c r="B353">
        <v>134</v>
      </c>
      <c r="D353" s="56">
        <f t="shared" si="15"/>
        <v>0.52755905511811019</v>
      </c>
      <c r="E353" s="2">
        <f t="shared" si="16"/>
        <v>-0.63949446706762536</v>
      </c>
      <c r="F353" s="2"/>
      <c r="G353" s="2"/>
      <c r="H353" s="2"/>
    </row>
    <row r="354" spans="1:8" ht="18.75" x14ac:dyDescent="0.3">
      <c r="A354" s="55">
        <v>31107</v>
      </c>
      <c r="B354">
        <v>1076</v>
      </c>
      <c r="D354" s="56">
        <f t="shared" si="15"/>
        <v>4.2362204724409445</v>
      </c>
      <c r="E354" s="2">
        <f t="shared" si="16"/>
        <v>1.443671473703193</v>
      </c>
      <c r="F354" s="2"/>
      <c r="G354" s="2"/>
      <c r="H354" s="2"/>
    </row>
    <row r="355" spans="1:8" ht="18.75" x14ac:dyDescent="0.3">
      <c r="A355" s="55">
        <v>31138</v>
      </c>
      <c r="B355">
        <v>820</v>
      </c>
      <c r="D355" s="56">
        <f t="shared" si="15"/>
        <v>3.2283464566929134</v>
      </c>
      <c r="E355" s="2">
        <f t="shared" si="16"/>
        <v>1.1719700732397622</v>
      </c>
      <c r="F355" s="2"/>
      <c r="G355" s="2"/>
      <c r="H355" s="2"/>
    </row>
    <row r="356" spans="1:8" ht="18.75" x14ac:dyDescent="0.3">
      <c r="A356" s="55">
        <v>31168</v>
      </c>
      <c r="B356">
        <v>635</v>
      </c>
      <c r="D356" s="56">
        <f t="shared" si="15"/>
        <v>2.5</v>
      </c>
      <c r="E356" s="2">
        <f t="shared" si="16"/>
        <v>0.91629073187415511</v>
      </c>
      <c r="F356" s="2"/>
      <c r="G356" s="2"/>
      <c r="H356" s="2"/>
    </row>
    <row r="357" spans="1:8" ht="18.75" x14ac:dyDescent="0.3">
      <c r="A357" s="55">
        <v>31199</v>
      </c>
      <c r="B357">
        <v>1469</v>
      </c>
      <c r="D357" s="56">
        <f t="shared" si="15"/>
        <v>5.7834645669291342</v>
      </c>
      <c r="E357" s="2">
        <f t="shared" si="16"/>
        <v>1.7550029091553407</v>
      </c>
      <c r="F357" s="2"/>
      <c r="G357" s="2"/>
      <c r="H357" s="2"/>
    </row>
    <row r="358" spans="1:8" ht="18.75" x14ac:dyDescent="0.3">
      <c r="A358" s="55">
        <v>31229</v>
      </c>
      <c r="B358">
        <v>751</v>
      </c>
      <c r="D358" s="56">
        <f t="shared" si="15"/>
        <v>2.9566929133858268</v>
      </c>
      <c r="E358" s="2">
        <f t="shared" si="16"/>
        <v>1.0840713847455983</v>
      </c>
      <c r="F358" s="2"/>
      <c r="G358" s="2"/>
      <c r="H358" s="2"/>
    </row>
    <row r="359" spans="1:8" ht="18.75" x14ac:dyDescent="0.3">
      <c r="A359" s="55">
        <v>31260</v>
      </c>
      <c r="B359">
        <v>1289</v>
      </c>
      <c r="D359" s="56">
        <f t="shared" si="15"/>
        <v>5.0748031496062991</v>
      </c>
      <c r="E359" s="2">
        <f t="shared" si="16"/>
        <v>1.6242877359206507</v>
      </c>
      <c r="F359" s="2"/>
      <c r="G359" s="2"/>
      <c r="H359" s="2"/>
    </row>
    <row r="360" spans="1:8" ht="18.75" x14ac:dyDescent="0.3">
      <c r="A360" s="55">
        <v>31291</v>
      </c>
      <c r="B360">
        <v>246</v>
      </c>
      <c r="D360" s="56">
        <f t="shared" si="15"/>
        <v>0.96850393700787396</v>
      </c>
      <c r="E360" s="2">
        <f t="shared" si="16"/>
        <v>-3.2002731086173831E-2</v>
      </c>
      <c r="F360" s="2"/>
      <c r="G360" s="2"/>
      <c r="H360" s="2"/>
    </row>
    <row r="361" spans="1:8" ht="18.75" x14ac:dyDescent="0.3">
      <c r="A361" s="55">
        <v>31321</v>
      </c>
      <c r="B361">
        <v>820</v>
      </c>
      <c r="D361" s="56">
        <f t="shared" si="15"/>
        <v>3.2283464566929134</v>
      </c>
      <c r="E361" s="2">
        <f t="shared" si="16"/>
        <v>1.1719700732397622</v>
      </c>
      <c r="F361" s="2"/>
      <c r="G361" s="2"/>
      <c r="H361" s="2"/>
    </row>
    <row r="362" spans="1:8" ht="18.75" x14ac:dyDescent="0.3">
      <c r="A362" s="55">
        <v>31352</v>
      </c>
      <c r="B362">
        <v>365</v>
      </c>
      <c r="D362" s="56">
        <f t="shared" si="15"/>
        <v>1.4370078740157479</v>
      </c>
      <c r="E362" s="2">
        <f t="shared" si="16"/>
        <v>0.36256308656395486</v>
      </c>
      <c r="F362" s="2"/>
      <c r="G362" s="2"/>
      <c r="H362" s="2"/>
    </row>
    <row r="363" spans="1:8" ht="18.75" x14ac:dyDescent="0.3">
      <c r="A363" s="55">
        <v>31382</v>
      </c>
      <c r="B363">
        <v>51</v>
      </c>
      <c r="D363" s="56">
        <f t="shared" si="15"/>
        <v>0.20078740157480315</v>
      </c>
      <c r="E363" s="2">
        <f t="shared" si="16"/>
        <v>-1.6055086342942109</v>
      </c>
      <c r="F363" s="2"/>
      <c r="G363" s="2"/>
      <c r="H363" s="2"/>
    </row>
    <row r="364" spans="1:8" ht="18.75" x14ac:dyDescent="0.3">
      <c r="A364" s="55">
        <v>31413</v>
      </c>
      <c r="B364">
        <v>458</v>
      </c>
      <c r="D364" s="56">
        <f t="shared" si="15"/>
        <v>1.8031496062992125</v>
      </c>
      <c r="E364" s="2">
        <f t="shared" si="16"/>
        <v>0.58953491709564831</v>
      </c>
      <c r="F364" s="2"/>
      <c r="G364" s="2"/>
      <c r="H364" s="2"/>
    </row>
    <row r="365" spans="1:8" ht="18.75" x14ac:dyDescent="0.3">
      <c r="A365" s="55">
        <v>31444</v>
      </c>
      <c r="B365">
        <v>163</v>
      </c>
      <c r="D365" s="56">
        <f t="shared" si="15"/>
        <v>0.6417322834645669</v>
      </c>
      <c r="E365" s="2">
        <f t="shared" si="16"/>
        <v>-0.44358406621177432</v>
      </c>
      <c r="F365" s="2"/>
      <c r="G365" s="2"/>
      <c r="H365" s="2"/>
    </row>
    <row r="366" spans="1:8" ht="18.75" x14ac:dyDescent="0.3">
      <c r="A366" s="55">
        <v>31472</v>
      </c>
      <c r="B366">
        <v>293</v>
      </c>
      <c r="D366" s="56">
        <f t="shared" si="15"/>
        <v>1.1535433070866141</v>
      </c>
      <c r="E366" s="2">
        <f t="shared" si="16"/>
        <v>0.14283834199853068</v>
      </c>
      <c r="F366" s="2"/>
      <c r="G366" s="2"/>
      <c r="H366" s="2"/>
    </row>
    <row r="367" spans="1:8" ht="18.75" x14ac:dyDescent="0.3">
      <c r="A367" s="55">
        <v>31503</v>
      </c>
      <c r="B367">
        <v>218</v>
      </c>
      <c r="D367" s="56">
        <f t="shared" si="15"/>
        <v>0.8582677165354331</v>
      </c>
      <c r="E367" s="2">
        <f t="shared" si="16"/>
        <v>-0.15283920422944755</v>
      </c>
      <c r="F367" s="2"/>
      <c r="G367" s="2"/>
      <c r="H367" s="2"/>
    </row>
    <row r="368" spans="1:8" ht="18.75" x14ac:dyDescent="0.3">
      <c r="A368" s="55">
        <v>31533</v>
      </c>
      <c r="B368">
        <v>493</v>
      </c>
      <c r="D368" s="56">
        <f t="shared" si="15"/>
        <v>1.9409448818897639</v>
      </c>
      <c r="E368" s="2">
        <f t="shared" si="16"/>
        <v>0.6631749070241536</v>
      </c>
      <c r="F368" s="2"/>
      <c r="G368" s="2"/>
      <c r="H368" s="2"/>
    </row>
    <row r="369" spans="1:8" ht="18.75" x14ac:dyDescent="0.3">
      <c r="A369" s="55">
        <v>31564</v>
      </c>
      <c r="B369">
        <v>1412</v>
      </c>
      <c r="D369" s="56">
        <f t="shared" si="15"/>
        <v>5.5590551181102361</v>
      </c>
      <c r="E369" s="2">
        <f t="shared" si="16"/>
        <v>1.7154281510346507</v>
      </c>
      <c r="F369" s="2"/>
      <c r="G369" s="2"/>
      <c r="H369" s="2"/>
    </row>
    <row r="370" spans="1:8" ht="18.75" x14ac:dyDescent="0.3">
      <c r="A370" s="55">
        <v>31594</v>
      </c>
      <c r="B370">
        <v>386</v>
      </c>
      <c r="D370" s="56">
        <f t="shared" si="15"/>
        <v>1.5196850393700787</v>
      </c>
      <c r="E370" s="2">
        <f t="shared" si="16"/>
        <v>0.41850310244629424</v>
      </c>
      <c r="F370" s="2"/>
      <c r="G370" s="2"/>
      <c r="H370" s="2"/>
    </row>
    <row r="371" spans="1:8" ht="18.75" x14ac:dyDescent="0.3">
      <c r="A371" s="55">
        <v>31625</v>
      </c>
      <c r="B371">
        <v>1840</v>
      </c>
      <c r="D371" s="56">
        <f t="shared" si="15"/>
        <v>7.2440944881889759</v>
      </c>
      <c r="E371" s="2">
        <f t="shared" si="16"/>
        <v>1.9801865835844947</v>
      </c>
      <c r="F371" s="2"/>
      <c r="G371" s="2"/>
      <c r="H371" s="2"/>
    </row>
    <row r="372" spans="1:8" ht="18.75" x14ac:dyDescent="0.3">
      <c r="A372" s="55">
        <v>31656</v>
      </c>
      <c r="B372">
        <v>263</v>
      </c>
      <c r="D372" s="56">
        <f t="shared" si="15"/>
        <v>1.0354330708661417</v>
      </c>
      <c r="E372" s="2">
        <f t="shared" si="16"/>
        <v>3.4819765159227911E-2</v>
      </c>
      <c r="F372" s="2"/>
      <c r="G372" s="2"/>
      <c r="H372" s="2"/>
    </row>
    <row r="373" spans="1:8" ht="18.75" x14ac:dyDescent="0.3">
      <c r="A373" s="55">
        <v>31686</v>
      </c>
      <c r="B373">
        <v>483</v>
      </c>
      <c r="D373" s="56">
        <f t="shared" si="15"/>
        <v>1.9015748031496063</v>
      </c>
      <c r="E373" s="2">
        <f t="shared" si="16"/>
        <v>0.6426823866340361</v>
      </c>
      <c r="F373" s="2"/>
      <c r="G373" s="2"/>
      <c r="H373" s="2"/>
    </row>
    <row r="374" spans="1:8" ht="18.75" x14ac:dyDescent="0.3">
      <c r="A374" s="55">
        <v>31717</v>
      </c>
      <c r="B374">
        <v>114</v>
      </c>
      <c r="D374" s="56">
        <f t="shared" si="15"/>
        <v>0.44881889763779526</v>
      </c>
      <c r="E374" s="2">
        <f t="shared" si="16"/>
        <v>-0.80113581862404115</v>
      </c>
      <c r="F374" s="2"/>
      <c r="G374" s="2"/>
      <c r="H374" s="2"/>
    </row>
    <row r="375" spans="1:8" ht="18.75" x14ac:dyDescent="0.3">
      <c r="A375" s="55">
        <v>31747</v>
      </c>
      <c r="B375">
        <v>255</v>
      </c>
      <c r="D375" s="56">
        <f t="shared" si="15"/>
        <v>1.0039370078740157</v>
      </c>
      <c r="E375" s="2">
        <f t="shared" si="16"/>
        <v>3.929278139889557E-3</v>
      </c>
      <c r="F375" s="2"/>
      <c r="G375" s="2"/>
      <c r="H375" s="2"/>
    </row>
    <row r="376" spans="1:8" ht="18.75" x14ac:dyDescent="0.3">
      <c r="A376" s="55">
        <v>31778</v>
      </c>
      <c r="B376">
        <v>64</v>
      </c>
      <c r="D376" s="56">
        <f t="shared" si="15"/>
        <v>0.25196850393700787</v>
      </c>
      <c r="E376" s="2">
        <f t="shared" si="16"/>
        <v>-1.3784511836588647</v>
      </c>
      <c r="F376" s="2"/>
      <c r="G376" s="2"/>
      <c r="H376" s="2"/>
    </row>
    <row r="377" spans="1:8" ht="18.75" x14ac:dyDescent="0.3">
      <c r="A377" s="55">
        <v>31809</v>
      </c>
      <c r="B377">
        <v>246</v>
      </c>
      <c r="D377" s="56">
        <f t="shared" si="15"/>
        <v>0.96850393700787396</v>
      </c>
      <c r="E377" s="2">
        <f t="shared" si="16"/>
        <v>-3.2002731086173831E-2</v>
      </c>
      <c r="F377" s="2"/>
      <c r="G377" s="2"/>
      <c r="H377" s="2"/>
    </row>
    <row r="378" spans="1:8" ht="18.75" x14ac:dyDescent="0.3">
      <c r="A378" s="55">
        <v>31837</v>
      </c>
      <c r="B378">
        <v>99</v>
      </c>
      <c r="D378" s="56">
        <f t="shared" si="15"/>
        <v>0.38976377952755903</v>
      </c>
      <c r="E378" s="2">
        <f t="shared" si="16"/>
        <v>-0.94221441688394669</v>
      </c>
      <c r="F378" s="2"/>
      <c r="G378" s="2"/>
      <c r="H378" s="2"/>
    </row>
    <row r="379" spans="1:8" ht="18.75" x14ac:dyDescent="0.3">
      <c r="A379" s="55">
        <v>31868</v>
      </c>
      <c r="B379">
        <v>509</v>
      </c>
      <c r="D379" s="56">
        <f t="shared" si="15"/>
        <v>2.0039370078740157</v>
      </c>
      <c r="E379" s="2">
        <f t="shared" si="16"/>
        <v>0.69511374953198612</v>
      </c>
      <c r="F379" s="2"/>
      <c r="G379" s="2"/>
      <c r="H379" s="2"/>
    </row>
    <row r="380" spans="1:8" ht="18.75" x14ac:dyDescent="0.3">
      <c r="A380" s="55">
        <v>31898</v>
      </c>
      <c r="B380">
        <v>625</v>
      </c>
      <c r="D380" s="56">
        <f t="shared" si="15"/>
        <v>2.4606299212598426</v>
      </c>
      <c r="E380" s="2">
        <f t="shared" si="16"/>
        <v>0.90041738271786498</v>
      </c>
      <c r="F380" s="2"/>
      <c r="G380" s="2"/>
      <c r="H380" s="2"/>
    </row>
    <row r="381" spans="1:8" ht="18.75" x14ac:dyDescent="0.3">
      <c r="A381" s="55">
        <v>31929</v>
      </c>
      <c r="B381">
        <v>1275</v>
      </c>
      <c r="D381" s="56">
        <f t="shared" si="15"/>
        <v>5.0196850393700787</v>
      </c>
      <c r="E381" s="2">
        <f t="shared" si="16"/>
        <v>1.6133671905739899</v>
      </c>
      <c r="F381" s="2"/>
      <c r="G381" s="2"/>
      <c r="H381" s="2"/>
    </row>
    <row r="382" spans="1:8" ht="18.75" x14ac:dyDescent="0.3">
      <c r="A382" s="55">
        <v>31959</v>
      </c>
      <c r="B382">
        <v>1463</v>
      </c>
      <c r="D382" s="56">
        <f t="shared" si="15"/>
        <v>5.7598425196850398</v>
      </c>
      <c r="E382" s="2">
        <f t="shared" si="16"/>
        <v>1.7509101340015878</v>
      </c>
      <c r="F382" s="2"/>
      <c r="G382" s="2"/>
      <c r="H382" s="2"/>
    </row>
    <row r="383" spans="1:8" ht="18.75" x14ac:dyDescent="0.3">
      <c r="A383" s="55">
        <v>31990</v>
      </c>
      <c r="B383">
        <v>1606</v>
      </c>
      <c r="D383" s="56">
        <f t="shared" si="15"/>
        <v>6.3228346456692917</v>
      </c>
      <c r="E383" s="2">
        <f t="shared" si="16"/>
        <v>1.8441676274881704</v>
      </c>
      <c r="F383" s="2"/>
      <c r="G383" s="2"/>
      <c r="H383" s="2"/>
    </row>
    <row r="384" spans="1:8" ht="18.75" x14ac:dyDescent="0.3">
      <c r="A384" s="55">
        <v>32021</v>
      </c>
      <c r="B384">
        <v>584</v>
      </c>
      <c r="D384" s="56">
        <f t="shared" si="15"/>
        <v>2.2992125984251968</v>
      </c>
      <c r="E384" s="2">
        <f t="shared" si="16"/>
        <v>0.83256671580969044</v>
      </c>
      <c r="F384" s="2"/>
      <c r="G384" s="2"/>
      <c r="H384" s="2"/>
    </row>
    <row r="385" spans="1:8" ht="18.75" x14ac:dyDescent="0.3">
      <c r="A385" s="55">
        <v>32051</v>
      </c>
      <c r="B385">
        <v>524</v>
      </c>
      <c r="D385" s="56">
        <f t="shared" si="15"/>
        <v>2.0629921259842519</v>
      </c>
      <c r="E385" s="2">
        <f t="shared" si="16"/>
        <v>0.72415741730250549</v>
      </c>
      <c r="F385" s="2"/>
      <c r="G385" s="2"/>
      <c r="H385" s="2"/>
    </row>
    <row r="386" spans="1:8" ht="18.75" x14ac:dyDescent="0.3">
      <c r="A386" s="55">
        <v>32082</v>
      </c>
      <c r="B386">
        <v>669</v>
      </c>
      <c r="D386" s="56">
        <f t="shared" si="15"/>
        <v>2.6338582677165356</v>
      </c>
      <c r="E386" s="2">
        <f t="shared" si="16"/>
        <v>0.96844979310969193</v>
      </c>
      <c r="F386" s="2"/>
      <c r="G386" s="2"/>
      <c r="H386" s="2"/>
    </row>
    <row r="387" spans="1:8" ht="18.75" x14ac:dyDescent="0.3">
      <c r="A387" s="55">
        <v>32112</v>
      </c>
      <c r="B387">
        <v>289</v>
      </c>
      <c r="D387" s="56">
        <f t="shared" si="15"/>
        <v>1.1377952755905512</v>
      </c>
      <c r="E387" s="2">
        <f t="shared" si="16"/>
        <v>0.12909242109389557</v>
      </c>
      <c r="F387" s="2"/>
      <c r="G387" s="2"/>
      <c r="H387" s="2"/>
    </row>
    <row r="388" spans="1:8" ht="18.75" x14ac:dyDescent="0.3">
      <c r="A388" s="55">
        <v>32143</v>
      </c>
      <c r="B388">
        <v>669</v>
      </c>
      <c r="D388" s="56">
        <f t="shared" si="15"/>
        <v>2.6338582677165356</v>
      </c>
      <c r="E388" s="2">
        <f t="shared" si="16"/>
        <v>0.96844979310969193</v>
      </c>
      <c r="F388" s="2"/>
      <c r="G388" s="2"/>
      <c r="H388" s="2"/>
    </row>
    <row r="389" spans="1:8" ht="18.75" x14ac:dyDescent="0.3">
      <c r="A389" s="55">
        <v>32174</v>
      </c>
      <c r="B389">
        <v>197</v>
      </c>
      <c r="D389" s="56">
        <f t="shared" ref="D389:D452" si="17">B389/($C$4*10)</f>
        <v>0.77559055118110232</v>
      </c>
      <c r="E389" s="2">
        <f t="shared" ref="E389:E452" si="18">LN(D389)</f>
        <v>-0.25413053828054816</v>
      </c>
      <c r="F389" s="2"/>
      <c r="G389" s="2"/>
      <c r="H389" s="2"/>
    </row>
    <row r="390" spans="1:8" ht="18.75" x14ac:dyDescent="0.3">
      <c r="A390" s="55">
        <v>32203</v>
      </c>
      <c r="B390">
        <v>839</v>
      </c>
      <c r="D390" s="56">
        <f t="shared" si="17"/>
        <v>3.3031496062992125</v>
      </c>
      <c r="E390" s="2">
        <f t="shared" si="18"/>
        <v>1.1948764394486695</v>
      </c>
      <c r="F390" s="2"/>
      <c r="G390" s="2"/>
      <c r="H390" s="2"/>
    </row>
    <row r="391" spans="1:8" ht="18.75" x14ac:dyDescent="0.3">
      <c r="A391" s="55">
        <v>32234</v>
      </c>
      <c r="B391">
        <v>1277</v>
      </c>
      <c r="D391" s="56">
        <f t="shared" si="17"/>
        <v>5.0275590551181102</v>
      </c>
      <c r="E391" s="2">
        <f t="shared" si="18"/>
        <v>1.6149345890140028</v>
      </c>
      <c r="F391" s="2"/>
      <c r="G391" s="2"/>
      <c r="H391" s="2"/>
    </row>
    <row r="392" spans="1:8" ht="18.75" x14ac:dyDescent="0.3">
      <c r="A392" s="55">
        <v>32264</v>
      </c>
      <c r="B392">
        <v>1469</v>
      </c>
      <c r="D392" s="56">
        <f t="shared" si="17"/>
        <v>5.7834645669291342</v>
      </c>
      <c r="E392" s="2">
        <f t="shared" si="18"/>
        <v>1.7550029091553407</v>
      </c>
      <c r="F392" s="2"/>
      <c r="G392" s="2"/>
      <c r="H392" s="2"/>
    </row>
    <row r="393" spans="1:8" ht="18.75" x14ac:dyDescent="0.3">
      <c r="A393" s="55">
        <v>32295</v>
      </c>
      <c r="B393">
        <v>659</v>
      </c>
      <c r="D393" s="56">
        <f t="shared" si="17"/>
        <v>2.5944881889763778</v>
      </c>
      <c r="E393" s="2">
        <f t="shared" si="18"/>
        <v>0.95338926748397057</v>
      </c>
      <c r="F393" s="2"/>
      <c r="G393" s="2"/>
      <c r="H393" s="2"/>
    </row>
    <row r="394" spans="1:8" ht="18.75" x14ac:dyDescent="0.3">
      <c r="A394" s="55">
        <v>32325</v>
      </c>
      <c r="B394">
        <v>1777</v>
      </c>
      <c r="D394" s="56">
        <f t="shared" si="17"/>
        <v>6.9960629921259843</v>
      </c>
      <c r="E394" s="2">
        <f t="shared" si="18"/>
        <v>1.9453475611361148</v>
      </c>
      <c r="F394" s="2"/>
      <c r="G394" s="2"/>
      <c r="H394" s="2"/>
    </row>
    <row r="395" spans="1:8" ht="18.75" x14ac:dyDescent="0.3">
      <c r="A395" s="55">
        <v>32356</v>
      </c>
      <c r="B395">
        <v>1335</v>
      </c>
      <c r="D395" s="56">
        <f t="shared" si="17"/>
        <v>5.2559055118110241</v>
      </c>
      <c r="E395" s="2">
        <f t="shared" si="18"/>
        <v>1.6593523038158133</v>
      </c>
      <c r="F395" s="2"/>
      <c r="G395" s="2"/>
      <c r="H395" s="2"/>
    </row>
    <row r="396" spans="1:8" ht="18.75" x14ac:dyDescent="0.3">
      <c r="A396" s="55">
        <v>32387</v>
      </c>
      <c r="B396">
        <v>747</v>
      </c>
      <c r="D396" s="56">
        <f t="shared" si="17"/>
        <v>2.9409448818897639</v>
      </c>
      <c r="E396" s="2">
        <f t="shared" si="18"/>
        <v>1.0787309181142808</v>
      </c>
      <c r="F396" s="2"/>
      <c r="G396" s="2"/>
      <c r="H396" s="2"/>
    </row>
    <row r="397" spans="1:8" ht="18.75" x14ac:dyDescent="0.3">
      <c r="A397" s="55">
        <v>32417</v>
      </c>
      <c r="B397">
        <v>875</v>
      </c>
      <c r="D397" s="56">
        <f t="shared" si="17"/>
        <v>3.4448818897637796</v>
      </c>
      <c r="E397" s="2">
        <f t="shared" si="18"/>
        <v>1.2368896193390779</v>
      </c>
      <c r="F397" s="2"/>
      <c r="G397" s="2"/>
      <c r="H397" s="2"/>
    </row>
    <row r="398" spans="1:8" ht="18.75" x14ac:dyDescent="0.3">
      <c r="A398" s="55">
        <v>32448</v>
      </c>
      <c r="B398">
        <v>667</v>
      </c>
      <c r="D398" s="56">
        <f t="shared" si="17"/>
        <v>2.6259842519685042</v>
      </c>
      <c r="E398" s="2">
        <f t="shared" si="18"/>
        <v>0.96545577889708722</v>
      </c>
      <c r="F398" s="2"/>
      <c r="G398" s="2"/>
      <c r="H398" s="2"/>
    </row>
    <row r="399" spans="1:8" ht="18.75" x14ac:dyDescent="0.3">
      <c r="A399" s="55">
        <v>32478</v>
      </c>
      <c r="B399">
        <v>871</v>
      </c>
      <c r="D399" s="56">
        <f t="shared" si="17"/>
        <v>3.4291338582677167</v>
      </c>
      <c r="E399" s="2">
        <f t="shared" si="18"/>
        <v>1.2323077098339663</v>
      </c>
      <c r="F399" s="2"/>
      <c r="G399" s="2"/>
      <c r="H399" s="2"/>
    </row>
    <row r="400" spans="1:8" ht="18.75" x14ac:dyDescent="0.3">
      <c r="A400" s="55">
        <v>32509</v>
      </c>
      <c r="B400">
        <v>298</v>
      </c>
      <c r="D400" s="56">
        <f t="shared" si="17"/>
        <v>1.1732283464566928</v>
      </c>
      <c r="E400" s="2">
        <f t="shared" si="18"/>
        <v>0.1597592194868678</v>
      </c>
      <c r="F400" s="2"/>
      <c r="G400" s="2"/>
      <c r="H400" s="2"/>
    </row>
    <row r="401" spans="1:8" ht="18.75" x14ac:dyDescent="0.3">
      <c r="A401" s="55">
        <v>32540</v>
      </c>
      <c r="B401">
        <v>496</v>
      </c>
      <c r="D401" s="56">
        <f t="shared" si="17"/>
        <v>1.9527559055118111</v>
      </c>
      <c r="E401" s="2">
        <f t="shared" si="18"/>
        <v>0.66924165970639093</v>
      </c>
      <c r="F401" s="2"/>
      <c r="G401" s="2"/>
      <c r="H401" s="2"/>
    </row>
    <row r="402" spans="1:8" ht="18.75" x14ac:dyDescent="0.3">
      <c r="A402" s="55">
        <v>32568</v>
      </c>
      <c r="B402">
        <v>947</v>
      </c>
      <c r="D402" s="56">
        <f t="shared" si="17"/>
        <v>3.7283464566929134</v>
      </c>
      <c r="E402" s="2">
        <f t="shared" si="18"/>
        <v>1.3159648261675416</v>
      </c>
      <c r="F402" s="2"/>
      <c r="G402" s="2"/>
      <c r="H402" s="2"/>
    </row>
    <row r="403" spans="1:8" ht="18.75" x14ac:dyDescent="0.3">
      <c r="A403" s="55">
        <v>32599</v>
      </c>
      <c r="B403">
        <v>964</v>
      </c>
      <c r="D403" s="56">
        <f t="shared" si="17"/>
        <v>3.795275590551181</v>
      </c>
      <c r="E403" s="2">
        <f t="shared" si="18"/>
        <v>1.333757027592009</v>
      </c>
      <c r="F403" s="2"/>
      <c r="G403" s="2"/>
      <c r="H403" s="2"/>
    </row>
    <row r="404" spans="1:8" ht="18.75" x14ac:dyDescent="0.3">
      <c r="A404" s="55">
        <v>32629</v>
      </c>
      <c r="B404">
        <v>999</v>
      </c>
      <c r="D404" s="56">
        <f t="shared" si="17"/>
        <v>3.9330708661417324</v>
      </c>
      <c r="E404" s="2">
        <f t="shared" si="18"/>
        <v>1.3694205116300169</v>
      </c>
      <c r="F404" s="2"/>
      <c r="G404" s="2"/>
      <c r="H404" s="2"/>
    </row>
    <row r="405" spans="1:8" ht="18.75" x14ac:dyDescent="0.3">
      <c r="A405" s="55">
        <v>32660</v>
      </c>
      <c r="B405">
        <v>927</v>
      </c>
      <c r="D405" s="56">
        <f t="shared" si="17"/>
        <v>3.6496062992125986</v>
      </c>
      <c r="E405" s="2">
        <f t="shared" si="18"/>
        <v>1.2946192985473186</v>
      </c>
      <c r="F405" s="2"/>
      <c r="G405" s="2"/>
      <c r="H405" s="2"/>
    </row>
    <row r="406" spans="1:8" ht="18.75" x14ac:dyDescent="0.3">
      <c r="A406" s="55">
        <v>32690</v>
      </c>
      <c r="B406">
        <v>620</v>
      </c>
      <c r="D406" s="56">
        <f t="shared" si="17"/>
        <v>2.4409448818897639</v>
      </c>
      <c r="E406" s="2">
        <f t="shared" si="18"/>
        <v>0.89238521102060075</v>
      </c>
      <c r="F406" s="2"/>
      <c r="G406" s="2"/>
      <c r="H406" s="2"/>
    </row>
    <row r="407" spans="1:8" ht="18.75" x14ac:dyDescent="0.3">
      <c r="A407" s="55">
        <v>32721</v>
      </c>
      <c r="B407">
        <v>765</v>
      </c>
      <c r="D407" s="56">
        <f t="shared" si="17"/>
        <v>3.0118110236220472</v>
      </c>
      <c r="E407" s="2">
        <f t="shared" si="18"/>
        <v>1.1025415668079992</v>
      </c>
      <c r="F407" s="2"/>
      <c r="G407" s="2"/>
      <c r="H407" s="2"/>
    </row>
    <row r="408" spans="1:8" ht="18.75" x14ac:dyDescent="0.3">
      <c r="A408" s="55">
        <v>32752</v>
      </c>
      <c r="B408">
        <v>983</v>
      </c>
      <c r="D408" s="56">
        <f t="shared" si="17"/>
        <v>3.8700787401574801</v>
      </c>
      <c r="E408" s="2">
        <f t="shared" si="18"/>
        <v>1.3532748531286298</v>
      </c>
      <c r="F408" s="2"/>
      <c r="G408" s="2"/>
      <c r="H408" s="2"/>
    </row>
    <row r="409" spans="1:8" ht="18.75" x14ac:dyDescent="0.3">
      <c r="A409" s="55">
        <v>32782</v>
      </c>
      <c r="B409">
        <v>1408</v>
      </c>
      <c r="D409" s="56">
        <f t="shared" si="17"/>
        <v>5.5433070866141732</v>
      </c>
      <c r="E409" s="2">
        <f t="shared" si="18"/>
        <v>1.7125912696994512</v>
      </c>
      <c r="F409" s="2"/>
      <c r="G409" s="2"/>
      <c r="H409" s="2"/>
    </row>
    <row r="410" spans="1:8" ht="18.75" x14ac:dyDescent="0.3">
      <c r="A410" s="55">
        <v>32813</v>
      </c>
      <c r="B410">
        <v>1656</v>
      </c>
      <c r="D410" s="56">
        <f t="shared" si="17"/>
        <v>6.5196850393700787</v>
      </c>
      <c r="E410" s="2">
        <f t="shared" si="18"/>
        <v>1.8748260679266684</v>
      </c>
      <c r="F410" s="2"/>
      <c r="G410" s="2"/>
      <c r="H410" s="2"/>
    </row>
    <row r="411" spans="1:8" ht="18.75" x14ac:dyDescent="0.3">
      <c r="A411" s="55">
        <v>32843</v>
      </c>
      <c r="B411">
        <v>399</v>
      </c>
      <c r="D411" s="56">
        <f t="shared" si="17"/>
        <v>1.5708661417322836</v>
      </c>
      <c r="E411" s="2">
        <f t="shared" si="18"/>
        <v>0.45162714987132696</v>
      </c>
      <c r="F411" s="2"/>
      <c r="G411" s="2"/>
      <c r="H411" s="2"/>
    </row>
    <row r="412" spans="1:8" ht="18.75" x14ac:dyDescent="0.3">
      <c r="A412" s="55">
        <v>32874</v>
      </c>
      <c r="B412">
        <v>252</v>
      </c>
      <c r="D412" s="56">
        <f t="shared" si="17"/>
        <v>0.99212598425196852</v>
      </c>
      <c r="E412" s="2">
        <f t="shared" si="18"/>
        <v>-7.9051795071132611E-3</v>
      </c>
      <c r="F412" s="2"/>
      <c r="G412" s="2"/>
      <c r="H412" s="2"/>
    </row>
    <row r="413" spans="1:8" ht="18.75" x14ac:dyDescent="0.3">
      <c r="A413" s="55">
        <v>32905</v>
      </c>
      <c r="B413">
        <v>209</v>
      </c>
      <c r="D413" s="56">
        <f t="shared" si="17"/>
        <v>0.82283464566929132</v>
      </c>
      <c r="E413" s="2">
        <f t="shared" si="18"/>
        <v>-0.19500001505372561</v>
      </c>
      <c r="F413" s="2"/>
      <c r="G413" s="2"/>
      <c r="H413" s="2"/>
    </row>
    <row r="414" spans="1:8" ht="18.75" x14ac:dyDescent="0.3">
      <c r="A414" s="55">
        <v>32933</v>
      </c>
      <c r="B414">
        <v>419</v>
      </c>
      <c r="D414" s="56">
        <f t="shared" si="17"/>
        <v>1.6496062992125984</v>
      </c>
      <c r="E414" s="2">
        <f t="shared" si="18"/>
        <v>0.50053665290360116</v>
      </c>
      <c r="F414" s="2"/>
      <c r="G414" s="2"/>
      <c r="H414" s="2"/>
    </row>
    <row r="415" spans="1:8" ht="18.75" x14ac:dyDescent="0.3">
      <c r="A415" s="55">
        <v>32964</v>
      </c>
      <c r="B415">
        <v>1486</v>
      </c>
      <c r="D415" s="56">
        <f t="shared" si="17"/>
        <v>5.8503937007874018</v>
      </c>
      <c r="E415" s="2">
        <f t="shared" si="18"/>
        <v>1.766508958259168</v>
      </c>
      <c r="F415" s="2"/>
      <c r="G415" s="2"/>
      <c r="H415" s="2"/>
    </row>
    <row r="416" spans="1:8" ht="18.75" x14ac:dyDescent="0.3">
      <c r="A416" s="55">
        <v>32994</v>
      </c>
      <c r="B416">
        <v>1418</v>
      </c>
      <c r="D416" s="56">
        <f t="shared" si="17"/>
        <v>5.5826771653543306</v>
      </c>
      <c r="E416" s="2">
        <f t="shared" si="18"/>
        <v>1.7196684400735363</v>
      </c>
      <c r="F416" s="2"/>
      <c r="G416" s="2"/>
      <c r="H416" s="2"/>
    </row>
    <row r="417" spans="1:8" ht="18.75" x14ac:dyDescent="0.3">
      <c r="A417" s="55">
        <v>33025</v>
      </c>
      <c r="B417">
        <v>1982</v>
      </c>
      <c r="D417" s="56">
        <f t="shared" si="17"/>
        <v>7.8031496062992129</v>
      </c>
      <c r="E417" s="2">
        <f t="shared" si="18"/>
        <v>2.0545274478713966</v>
      </c>
      <c r="F417" s="2"/>
      <c r="G417" s="2"/>
      <c r="H417" s="2"/>
    </row>
    <row r="418" spans="1:8" ht="18.75" x14ac:dyDescent="0.3">
      <c r="A418" s="55">
        <v>33055</v>
      </c>
      <c r="B418">
        <v>1579</v>
      </c>
      <c r="D418" s="56">
        <f t="shared" si="17"/>
        <v>6.2165354330708658</v>
      </c>
      <c r="E418" s="2">
        <f t="shared" si="18"/>
        <v>1.8272127472371054</v>
      </c>
      <c r="F418" s="2"/>
      <c r="G418" s="2"/>
      <c r="H418" s="2"/>
    </row>
    <row r="419" spans="1:8" ht="18.75" x14ac:dyDescent="0.3">
      <c r="A419" s="55">
        <v>33086</v>
      </c>
      <c r="B419">
        <v>64</v>
      </c>
      <c r="D419" s="56">
        <f t="shared" si="17"/>
        <v>0.25196850393700787</v>
      </c>
      <c r="E419" s="2">
        <f t="shared" si="18"/>
        <v>-1.3784511836588647</v>
      </c>
      <c r="F419" s="2"/>
      <c r="G419" s="2"/>
      <c r="H419" s="2"/>
    </row>
    <row r="420" spans="1:8" ht="18.75" x14ac:dyDescent="0.3">
      <c r="A420" s="55">
        <v>33117</v>
      </c>
      <c r="B420">
        <v>700</v>
      </c>
      <c r="D420" s="56">
        <f t="shared" si="17"/>
        <v>2.7559055118110236</v>
      </c>
      <c r="E420" s="2">
        <f t="shared" si="18"/>
        <v>1.013746068024868</v>
      </c>
      <c r="F420" s="2"/>
      <c r="G420" s="2"/>
      <c r="H420" s="2"/>
    </row>
    <row r="421" spans="1:8" ht="18.75" x14ac:dyDescent="0.3">
      <c r="A421" s="55">
        <v>33147</v>
      </c>
      <c r="B421">
        <v>1594</v>
      </c>
      <c r="D421" s="56">
        <f t="shared" si="17"/>
        <v>6.2755905511811028</v>
      </c>
      <c r="E421" s="2">
        <f t="shared" si="18"/>
        <v>1.8366675923316238</v>
      </c>
      <c r="F421" s="2"/>
      <c r="G421" s="2"/>
      <c r="H421" s="2"/>
    </row>
    <row r="422" spans="1:8" ht="18.75" x14ac:dyDescent="0.3">
      <c r="A422" s="55">
        <v>33178</v>
      </c>
      <c r="B422">
        <v>295</v>
      </c>
      <c r="D422" s="56">
        <f t="shared" si="17"/>
        <v>1.1614173228346456</v>
      </c>
      <c r="E422" s="2">
        <f t="shared" si="18"/>
        <v>0.1496410893212832</v>
      </c>
      <c r="F422" s="2"/>
      <c r="G422" s="2"/>
      <c r="H422" s="2"/>
    </row>
    <row r="423" spans="1:8" ht="18.75" x14ac:dyDescent="0.3">
      <c r="A423" s="55">
        <v>33208</v>
      </c>
      <c r="B423">
        <v>613</v>
      </c>
      <c r="D423" s="56">
        <f t="shared" si="17"/>
        <v>2.4133858267716537</v>
      </c>
      <c r="E423" s="2">
        <f t="shared" si="18"/>
        <v>0.8810306689176749</v>
      </c>
      <c r="F423" s="2"/>
      <c r="G423" s="2"/>
      <c r="H423" s="2"/>
    </row>
    <row r="424" spans="1:8" ht="18.75" x14ac:dyDescent="0.3">
      <c r="A424" s="55">
        <v>33239</v>
      </c>
      <c r="B424">
        <v>165</v>
      </c>
      <c r="D424" s="56">
        <f t="shared" si="17"/>
        <v>0.64960629921259838</v>
      </c>
      <c r="E424" s="2">
        <f t="shared" si="18"/>
        <v>-0.43138879311795603</v>
      </c>
      <c r="F424" s="2"/>
      <c r="G424" s="2"/>
      <c r="H424" s="2"/>
    </row>
    <row r="425" spans="1:8" ht="18.75" x14ac:dyDescent="0.3">
      <c r="A425" s="55">
        <v>33270</v>
      </c>
      <c r="B425">
        <v>504</v>
      </c>
      <c r="D425" s="56">
        <f t="shared" si="17"/>
        <v>1.984251968503937</v>
      </c>
      <c r="E425" s="2">
        <f t="shared" si="18"/>
        <v>0.68524200105283206</v>
      </c>
      <c r="F425" s="2"/>
      <c r="G425" s="2"/>
      <c r="H425" s="2"/>
    </row>
    <row r="426" spans="1:8" ht="18.75" x14ac:dyDescent="0.3">
      <c r="A426" s="55">
        <v>33298</v>
      </c>
      <c r="B426">
        <v>856</v>
      </c>
      <c r="D426" s="56">
        <f t="shared" si="17"/>
        <v>3.3700787401574801</v>
      </c>
      <c r="E426" s="2">
        <f t="shared" si="18"/>
        <v>1.2149361091232054</v>
      </c>
      <c r="F426" s="2"/>
      <c r="G426" s="2"/>
      <c r="H426" s="2"/>
    </row>
    <row r="427" spans="1:8" ht="18.75" x14ac:dyDescent="0.3">
      <c r="A427" s="55">
        <v>33329</v>
      </c>
      <c r="B427">
        <v>60</v>
      </c>
      <c r="D427" s="56">
        <f t="shared" si="17"/>
        <v>0.23622047244094488</v>
      </c>
      <c r="E427" s="2">
        <f t="shared" si="18"/>
        <v>-1.442989704796436</v>
      </c>
      <c r="F427" s="2"/>
      <c r="G427" s="2"/>
      <c r="H427" s="2"/>
    </row>
    <row r="428" spans="1:8" ht="18.75" x14ac:dyDescent="0.3">
      <c r="A428" s="55">
        <v>33359</v>
      </c>
      <c r="B428">
        <v>397</v>
      </c>
      <c r="D428" s="56">
        <f t="shared" si="17"/>
        <v>1.5629921259842521</v>
      </c>
      <c r="E428" s="2">
        <f t="shared" si="18"/>
        <v>0.44660201366865387</v>
      </c>
      <c r="F428" s="2"/>
      <c r="G428" s="2"/>
      <c r="H428" s="2"/>
    </row>
    <row r="429" spans="1:8" ht="18.75" x14ac:dyDescent="0.3">
      <c r="A429" s="55">
        <v>33390</v>
      </c>
      <c r="B429">
        <v>945</v>
      </c>
      <c r="D429" s="56">
        <f t="shared" si="17"/>
        <v>3.7204724409448819</v>
      </c>
      <c r="E429" s="2">
        <f t="shared" si="18"/>
        <v>1.3138506604752063</v>
      </c>
      <c r="F429" s="2"/>
      <c r="G429" s="2"/>
      <c r="H429" s="2"/>
    </row>
    <row r="430" spans="1:8" ht="18.75" x14ac:dyDescent="0.3">
      <c r="A430" s="55">
        <v>33420</v>
      </c>
      <c r="B430">
        <v>518</v>
      </c>
      <c r="D430" s="56">
        <f t="shared" si="17"/>
        <v>2.0393700787401574</v>
      </c>
      <c r="E430" s="2">
        <f t="shared" si="18"/>
        <v>0.71264097524094649</v>
      </c>
      <c r="F430" s="2"/>
      <c r="G430" s="2"/>
      <c r="H430" s="2"/>
    </row>
    <row r="431" spans="1:8" ht="18.75" x14ac:dyDescent="0.3">
      <c r="A431" s="55">
        <v>33451</v>
      </c>
      <c r="B431">
        <v>720</v>
      </c>
      <c r="D431" s="56">
        <f t="shared" si="17"/>
        <v>2.8346456692913384</v>
      </c>
      <c r="E431" s="2">
        <f t="shared" si="18"/>
        <v>1.0419169449915644</v>
      </c>
      <c r="F431" s="2"/>
      <c r="G431" s="2"/>
      <c r="H431" s="2"/>
    </row>
    <row r="432" spans="1:8" ht="18.75" x14ac:dyDescent="0.3">
      <c r="A432" s="55">
        <v>33482</v>
      </c>
      <c r="B432">
        <v>1378</v>
      </c>
      <c r="D432" s="56">
        <f t="shared" si="17"/>
        <v>5.4251968503937009</v>
      </c>
      <c r="E432" s="2">
        <f t="shared" si="18"/>
        <v>1.6910541845550673</v>
      </c>
      <c r="F432" s="2"/>
      <c r="G432" s="2"/>
      <c r="H432" s="2"/>
    </row>
    <row r="433" spans="1:8" ht="18.75" x14ac:dyDescent="0.3">
      <c r="A433" s="55">
        <v>33512</v>
      </c>
      <c r="B433">
        <v>952</v>
      </c>
      <c r="D433" s="56">
        <f t="shared" si="17"/>
        <v>3.7480314960629921</v>
      </c>
      <c r="E433" s="2">
        <f t="shared" si="18"/>
        <v>1.3212307677728288</v>
      </c>
      <c r="F433" s="2"/>
      <c r="G433" s="2"/>
      <c r="H433" s="2"/>
    </row>
    <row r="434" spans="1:8" ht="18.75" x14ac:dyDescent="0.3">
      <c r="A434" s="55">
        <v>33543</v>
      </c>
      <c r="B434">
        <v>418</v>
      </c>
      <c r="D434" s="56">
        <f t="shared" si="17"/>
        <v>1.6456692913385826</v>
      </c>
      <c r="E434" s="2">
        <f t="shared" si="18"/>
        <v>0.49814716550621974</v>
      </c>
      <c r="F434" s="2"/>
      <c r="G434" s="2"/>
      <c r="H434" s="2"/>
    </row>
    <row r="435" spans="1:8" ht="18.75" x14ac:dyDescent="0.3">
      <c r="A435" s="55">
        <v>33573</v>
      </c>
      <c r="B435">
        <v>332</v>
      </c>
      <c r="D435" s="56">
        <f t="shared" si="17"/>
        <v>1.3070866141732282</v>
      </c>
      <c r="E435" s="2">
        <f t="shared" si="18"/>
        <v>0.26780070189795191</v>
      </c>
      <c r="F435" s="2"/>
      <c r="G435" s="2"/>
      <c r="H435" s="2"/>
    </row>
    <row r="436" spans="1:8" ht="18.75" x14ac:dyDescent="0.3">
      <c r="A436" s="55">
        <v>33604</v>
      </c>
      <c r="B436">
        <v>31</v>
      </c>
      <c r="D436" s="56">
        <f t="shared" si="17"/>
        <v>0.12204724409448819</v>
      </c>
      <c r="E436" s="2">
        <f t="shared" si="18"/>
        <v>-2.1033470625333903</v>
      </c>
      <c r="F436" s="2"/>
      <c r="G436" s="2"/>
      <c r="H436" s="2"/>
    </row>
    <row r="437" spans="1:8" ht="18.75" x14ac:dyDescent="0.3">
      <c r="A437" s="55">
        <v>33635</v>
      </c>
      <c r="B437">
        <v>448</v>
      </c>
      <c r="D437" s="56">
        <f t="shared" si="17"/>
        <v>1.7637795275590551</v>
      </c>
      <c r="E437" s="2">
        <f t="shared" si="18"/>
        <v>0.56745896539644858</v>
      </c>
      <c r="F437" s="2"/>
      <c r="G437" s="2"/>
      <c r="H437" s="2"/>
    </row>
    <row r="438" spans="1:8" ht="18.75" x14ac:dyDescent="0.3">
      <c r="A438" s="55">
        <v>33664</v>
      </c>
      <c r="B438">
        <v>742</v>
      </c>
      <c r="D438" s="56">
        <f t="shared" si="17"/>
        <v>2.9212598425196852</v>
      </c>
      <c r="E438" s="2">
        <f t="shared" si="18"/>
        <v>1.072014976148844</v>
      </c>
      <c r="F438" s="2"/>
      <c r="G438" s="2"/>
      <c r="H438" s="2"/>
    </row>
    <row r="439" spans="1:8" ht="18.75" x14ac:dyDescent="0.3">
      <c r="A439" s="55">
        <v>33695</v>
      </c>
      <c r="B439">
        <v>1439</v>
      </c>
      <c r="D439" s="56">
        <f t="shared" si="17"/>
        <v>5.6653543307086611</v>
      </c>
      <c r="E439" s="2">
        <f t="shared" si="18"/>
        <v>1.7343694398688312</v>
      </c>
      <c r="F439" s="2"/>
      <c r="G439" s="2"/>
      <c r="H439" s="2"/>
    </row>
    <row r="440" spans="1:8" ht="18.75" x14ac:dyDescent="0.3">
      <c r="A440" s="55">
        <v>33725</v>
      </c>
      <c r="B440">
        <v>1107</v>
      </c>
      <c r="D440" s="56">
        <f t="shared" si="17"/>
        <v>4.3582677165354333</v>
      </c>
      <c r="E440" s="2">
        <f t="shared" si="18"/>
        <v>1.4720746656901003</v>
      </c>
      <c r="F440" s="2"/>
      <c r="G440" s="2"/>
      <c r="H440" s="2"/>
    </row>
    <row r="441" spans="1:8" ht="18.75" x14ac:dyDescent="0.3">
      <c r="A441" s="55">
        <v>33756</v>
      </c>
      <c r="B441">
        <v>1799</v>
      </c>
      <c r="D441" s="56">
        <f t="shared" si="17"/>
        <v>7.0826771653543306</v>
      </c>
      <c r="E441" s="2">
        <f t="shared" si="18"/>
        <v>1.9576519669319965</v>
      </c>
      <c r="F441" s="2"/>
      <c r="G441" s="2"/>
      <c r="H441" s="2"/>
    </row>
    <row r="442" spans="1:8" ht="18.75" x14ac:dyDescent="0.3">
      <c r="A442" s="55">
        <v>33786</v>
      </c>
      <c r="B442">
        <v>991</v>
      </c>
      <c r="D442" s="56">
        <f t="shared" si="17"/>
        <v>3.9015748031496065</v>
      </c>
      <c r="E442" s="2">
        <f t="shared" si="18"/>
        <v>1.3613802673114515</v>
      </c>
      <c r="F442" s="2"/>
      <c r="G442" s="2"/>
      <c r="H442" s="2"/>
    </row>
    <row r="443" spans="1:8" ht="18.75" x14ac:dyDescent="0.3">
      <c r="A443" s="55">
        <v>33817</v>
      </c>
      <c r="B443">
        <v>1148</v>
      </c>
      <c r="D443" s="56">
        <f t="shared" si="17"/>
        <v>4.5196850393700787</v>
      </c>
      <c r="E443" s="2">
        <f t="shared" si="18"/>
        <v>1.5084423098609752</v>
      </c>
      <c r="F443" s="2"/>
      <c r="G443" s="2"/>
      <c r="H443" s="2"/>
    </row>
    <row r="444" spans="1:8" ht="18.75" x14ac:dyDescent="0.3">
      <c r="A444" s="55">
        <v>33848</v>
      </c>
      <c r="B444">
        <v>1629</v>
      </c>
      <c r="D444" s="56">
        <f t="shared" si="17"/>
        <v>6.4133858267716537</v>
      </c>
      <c r="E444" s="2">
        <f t="shared" si="18"/>
        <v>1.8583873415835086</v>
      </c>
      <c r="F444" s="2"/>
      <c r="G444" s="2"/>
      <c r="H444" s="2"/>
    </row>
    <row r="445" spans="1:8" ht="18.75" x14ac:dyDescent="0.3">
      <c r="A445" s="55">
        <v>33878</v>
      </c>
      <c r="B445">
        <v>988</v>
      </c>
      <c r="D445" s="56">
        <f t="shared" si="17"/>
        <v>3.8897637795275593</v>
      </c>
      <c r="E445" s="2">
        <f t="shared" si="18"/>
        <v>1.3583484307293312</v>
      </c>
      <c r="F445" s="2"/>
      <c r="G445" s="2"/>
      <c r="H445" s="2"/>
    </row>
    <row r="446" spans="1:8" ht="18.75" x14ac:dyDescent="0.3">
      <c r="A446" s="55">
        <v>33909</v>
      </c>
      <c r="B446">
        <v>253</v>
      </c>
      <c r="D446" s="56">
        <f t="shared" si="17"/>
        <v>0.99606299212598426</v>
      </c>
      <c r="E446" s="2">
        <f t="shared" si="18"/>
        <v>-3.9447782910163407E-3</v>
      </c>
      <c r="F446" s="2"/>
      <c r="G446" s="2"/>
      <c r="H446" s="2"/>
    </row>
    <row r="447" spans="1:8" ht="18.75" x14ac:dyDescent="0.3">
      <c r="A447" s="55">
        <v>33939</v>
      </c>
      <c r="B447">
        <v>250</v>
      </c>
      <c r="D447" s="56">
        <f t="shared" si="17"/>
        <v>0.98425196850393704</v>
      </c>
      <c r="E447" s="2">
        <f t="shared" si="18"/>
        <v>-1.5873349156290122E-2</v>
      </c>
      <c r="F447" s="2"/>
      <c r="G447" s="2"/>
      <c r="H447" s="2"/>
    </row>
    <row r="448" spans="1:8" ht="18.75" x14ac:dyDescent="0.3">
      <c r="A448" s="55">
        <v>33969</v>
      </c>
      <c r="B448">
        <v>107</v>
      </c>
      <c r="D448" s="56">
        <f t="shared" si="17"/>
        <v>0.42125984251968501</v>
      </c>
      <c r="E448" s="2">
        <f t="shared" si="18"/>
        <v>-0.86450543255663048</v>
      </c>
      <c r="F448" s="2"/>
      <c r="G448" s="2"/>
      <c r="H448" s="2"/>
    </row>
    <row r="449" spans="1:8" ht="18.75" x14ac:dyDescent="0.3">
      <c r="A449" s="55">
        <v>34001</v>
      </c>
      <c r="B449">
        <v>351</v>
      </c>
      <c r="D449" s="56">
        <f t="shared" si="17"/>
        <v>1.3818897637795275</v>
      </c>
      <c r="E449" s="2">
        <f t="shared" si="18"/>
        <v>0.32345195644732921</v>
      </c>
      <c r="F449" s="2"/>
      <c r="G449" s="2"/>
      <c r="H449" s="2"/>
    </row>
    <row r="450" spans="1:8" ht="18.75" x14ac:dyDescent="0.3">
      <c r="A450" s="55">
        <v>34029</v>
      </c>
      <c r="B450">
        <v>760</v>
      </c>
      <c r="D450" s="56">
        <f t="shared" si="17"/>
        <v>2.9921259842519685</v>
      </c>
      <c r="E450" s="2">
        <f t="shared" si="18"/>
        <v>1.0959841662618401</v>
      </c>
      <c r="F450" s="2"/>
      <c r="G450" s="2"/>
      <c r="H450" s="2"/>
    </row>
    <row r="451" spans="1:8" ht="18.75" x14ac:dyDescent="0.3">
      <c r="A451" s="55">
        <v>34060</v>
      </c>
      <c r="B451">
        <v>742</v>
      </c>
      <c r="D451" s="56">
        <f t="shared" si="17"/>
        <v>2.9212598425196852</v>
      </c>
      <c r="E451" s="2">
        <f t="shared" si="18"/>
        <v>1.072014976148844</v>
      </c>
      <c r="F451" s="2"/>
      <c r="G451" s="2"/>
      <c r="H451" s="2"/>
    </row>
    <row r="452" spans="1:8" ht="18.75" x14ac:dyDescent="0.3">
      <c r="A452" s="55">
        <v>34090</v>
      </c>
      <c r="B452">
        <v>952</v>
      </c>
      <c r="D452" s="56">
        <f t="shared" si="17"/>
        <v>3.7480314960629921</v>
      </c>
      <c r="E452" s="2">
        <f t="shared" si="18"/>
        <v>1.3212307677728288</v>
      </c>
      <c r="F452" s="2"/>
      <c r="G452" s="2"/>
      <c r="H452" s="2"/>
    </row>
    <row r="453" spans="1:8" ht="18.75" x14ac:dyDescent="0.3">
      <c r="A453" s="55">
        <v>34121</v>
      </c>
      <c r="B453">
        <v>534</v>
      </c>
      <c r="D453" s="56">
        <f t="shared" ref="D453:D516" si="19">B453/($C$4*10)</f>
        <v>2.1023622047244093</v>
      </c>
      <c r="E453" s="2">
        <f t="shared" ref="E453:E516" si="20">LN(D453)</f>
        <v>0.74306157194165812</v>
      </c>
      <c r="F453" s="2"/>
      <c r="G453" s="2"/>
      <c r="H453" s="2"/>
    </row>
    <row r="454" spans="1:8" ht="18.75" x14ac:dyDescent="0.3">
      <c r="A454" s="55">
        <v>34151</v>
      </c>
      <c r="B454">
        <v>1289</v>
      </c>
      <c r="D454" s="56">
        <f t="shared" si="19"/>
        <v>5.0748031496062991</v>
      </c>
      <c r="E454" s="2">
        <f t="shared" si="20"/>
        <v>1.6242877359206507</v>
      </c>
      <c r="F454" s="2"/>
      <c r="G454" s="2"/>
      <c r="H454" s="2"/>
    </row>
    <row r="455" spans="1:8" ht="18.75" x14ac:dyDescent="0.3">
      <c r="A455" s="55">
        <v>34182</v>
      </c>
      <c r="B455">
        <v>2551</v>
      </c>
      <c r="D455" s="56">
        <f t="shared" si="19"/>
        <v>10.043307086614174</v>
      </c>
      <c r="E455" s="2">
        <f t="shared" si="20"/>
        <v>2.3069064511232749</v>
      </c>
      <c r="F455" s="2"/>
      <c r="G455" s="2"/>
      <c r="H455" s="2"/>
    </row>
    <row r="456" spans="1:8" ht="18.75" x14ac:dyDescent="0.3">
      <c r="A456" s="55">
        <v>34213</v>
      </c>
      <c r="B456">
        <v>356</v>
      </c>
      <c r="D456" s="56">
        <f t="shared" si="19"/>
        <v>1.4015748031496063</v>
      </c>
      <c r="E456" s="2">
        <f t="shared" si="20"/>
        <v>0.33759646383349384</v>
      </c>
      <c r="F456" s="2"/>
      <c r="G456" s="2"/>
      <c r="H456" s="2"/>
    </row>
    <row r="457" spans="1:8" ht="18.75" x14ac:dyDescent="0.3">
      <c r="A457" s="55">
        <v>34243</v>
      </c>
      <c r="B457">
        <v>262</v>
      </c>
      <c r="D457" s="56">
        <f t="shared" si="19"/>
        <v>1.0314960629921259</v>
      </c>
      <c r="E457" s="2">
        <f t="shared" si="20"/>
        <v>3.1010236742560218E-2</v>
      </c>
      <c r="F457" s="2"/>
      <c r="G457" s="2"/>
      <c r="H457" s="2"/>
    </row>
    <row r="458" spans="1:8" ht="18.75" x14ac:dyDescent="0.3">
      <c r="A458" s="55">
        <v>34274</v>
      </c>
      <c r="B458">
        <v>832</v>
      </c>
      <c r="D458" s="56">
        <f t="shared" si="19"/>
        <v>3.2755905511811023</v>
      </c>
      <c r="E458" s="2">
        <f t="shared" si="20"/>
        <v>1.1864981738026721</v>
      </c>
      <c r="F458" s="2"/>
      <c r="G458" s="2"/>
      <c r="H458" s="2"/>
    </row>
    <row r="459" spans="1:8" ht="18.75" x14ac:dyDescent="0.3">
      <c r="A459" s="55">
        <v>34304</v>
      </c>
      <c r="B459">
        <v>659</v>
      </c>
      <c r="D459" s="56">
        <f t="shared" si="19"/>
        <v>2.5944881889763778</v>
      </c>
      <c r="E459" s="2">
        <f t="shared" si="20"/>
        <v>0.95338926748397057</v>
      </c>
      <c r="F459" s="2"/>
      <c r="G459" s="2"/>
      <c r="H459" s="2"/>
    </row>
    <row r="460" spans="1:8" ht="18.75" x14ac:dyDescent="0.3">
      <c r="A460" s="55">
        <v>34335</v>
      </c>
      <c r="B460">
        <v>96</v>
      </c>
      <c r="D460" s="56">
        <f t="shared" si="19"/>
        <v>0.37795275590551181</v>
      </c>
      <c r="E460" s="2">
        <f t="shared" si="20"/>
        <v>-0.97298607555070038</v>
      </c>
      <c r="F460" s="2"/>
      <c r="G460" s="2"/>
      <c r="H460" s="2"/>
    </row>
    <row r="461" spans="1:8" ht="18.75" x14ac:dyDescent="0.3">
      <c r="A461" s="55">
        <v>34366</v>
      </c>
      <c r="B461">
        <v>152</v>
      </c>
      <c r="D461" s="56">
        <f t="shared" si="19"/>
        <v>0.59842519685039375</v>
      </c>
      <c r="E461" s="2">
        <f t="shared" si="20"/>
        <v>-0.51345374617226014</v>
      </c>
      <c r="F461" s="2"/>
      <c r="G461" s="2"/>
      <c r="H461" s="2"/>
    </row>
    <row r="462" spans="1:8" ht="18.75" x14ac:dyDescent="0.3">
      <c r="A462" s="55">
        <v>34394</v>
      </c>
      <c r="B462">
        <v>169</v>
      </c>
      <c r="D462" s="56">
        <f t="shared" si="19"/>
        <v>0.66535433070866146</v>
      </c>
      <c r="E462" s="2">
        <f t="shared" si="20"/>
        <v>-0.40743555209546306</v>
      </c>
      <c r="F462" s="2"/>
      <c r="G462" s="2"/>
      <c r="H462" s="2"/>
    </row>
    <row r="463" spans="1:8" ht="18.75" x14ac:dyDescent="0.3">
      <c r="A463" s="55">
        <v>34425</v>
      </c>
      <c r="B463">
        <v>190</v>
      </c>
      <c r="D463" s="56">
        <f t="shared" si="19"/>
        <v>0.74803149606299213</v>
      </c>
      <c r="E463" s="2">
        <f t="shared" si="20"/>
        <v>-0.29031019485805043</v>
      </c>
      <c r="F463" s="2"/>
      <c r="G463" s="2"/>
      <c r="H463" s="2"/>
    </row>
    <row r="464" spans="1:8" ht="18.75" x14ac:dyDescent="0.3">
      <c r="A464" s="55">
        <v>34455</v>
      </c>
      <c r="B464">
        <v>371</v>
      </c>
      <c r="D464" s="56">
        <f t="shared" si="19"/>
        <v>1.4606299212598426</v>
      </c>
      <c r="E464" s="2">
        <f t="shared" si="20"/>
        <v>0.3788677955888986</v>
      </c>
      <c r="F464" s="2"/>
      <c r="G464" s="2"/>
      <c r="H464" s="2"/>
    </row>
    <row r="465" spans="1:8" ht="18.75" x14ac:dyDescent="0.3">
      <c r="A465" s="55">
        <v>34486</v>
      </c>
      <c r="B465">
        <v>699</v>
      </c>
      <c r="D465" s="56">
        <f t="shared" si="19"/>
        <v>2.7519685039370079</v>
      </c>
      <c r="E465" s="2">
        <f t="shared" si="20"/>
        <v>1.0123164752152736</v>
      </c>
      <c r="F465" s="2"/>
      <c r="G465" s="2"/>
      <c r="H465" s="2"/>
    </row>
    <row r="466" spans="1:8" ht="18.75" x14ac:dyDescent="0.3">
      <c r="A466" s="55">
        <v>34516</v>
      </c>
      <c r="B466">
        <v>1215</v>
      </c>
      <c r="D466" s="56">
        <f t="shared" si="19"/>
        <v>4.7834645669291342</v>
      </c>
      <c r="E466" s="2">
        <f t="shared" si="20"/>
        <v>1.5651650887561124</v>
      </c>
      <c r="F466" s="2"/>
      <c r="G466" s="2"/>
      <c r="H466" s="2"/>
    </row>
    <row r="467" spans="1:8" ht="18.75" x14ac:dyDescent="0.3">
      <c r="A467" s="55">
        <v>34547</v>
      </c>
      <c r="B467">
        <v>775</v>
      </c>
      <c r="D467" s="56">
        <f t="shared" si="19"/>
        <v>3.0511811023622046</v>
      </c>
      <c r="E467" s="2">
        <f t="shared" si="20"/>
        <v>1.1155287623348105</v>
      </c>
      <c r="F467" s="2"/>
      <c r="G467" s="2"/>
      <c r="H467" s="2"/>
    </row>
    <row r="468" spans="1:8" ht="18.75" x14ac:dyDescent="0.3">
      <c r="A468" s="55">
        <v>34578</v>
      </c>
      <c r="B468">
        <v>736</v>
      </c>
      <c r="D468" s="56">
        <f t="shared" si="19"/>
        <v>2.8976377952755907</v>
      </c>
      <c r="E468" s="2">
        <f t="shared" si="20"/>
        <v>1.0638958517103396</v>
      </c>
      <c r="F468" s="2"/>
      <c r="G468" s="2"/>
      <c r="H468" s="2"/>
    </row>
    <row r="469" spans="1:8" ht="18.75" x14ac:dyDescent="0.3">
      <c r="A469" s="55">
        <v>34608</v>
      </c>
      <c r="B469">
        <v>150</v>
      </c>
      <c r="D469" s="56">
        <f t="shared" si="19"/>
        <v>0.59055118110236215</v>
      </c>
      <c r="E469" s="2">
        <f t="shared" si="20"/>
        <v>-0.52669897292228096</v>
      </c>
      <c r="F469" s="2"/>
      <c r="G469" s="2"/>
      <c r="H469" s="2"/>
    </row>
    <row r="470" spans="1:8" ht="18.75" x14ac:dyDescent="0.3">
      <c r="A470" s="55">
        <v>34639</v>
      </c>
      <c r="B470">
        <v>860</v>
      </c>
      <c r="D470" s="56">
        <f t="shared" si="19"/>
        <v>3.3858267716535435</v>
      </c>
      <c r="E470" s="2">
        <f t="shared" si="20"/>
        <v>1.2195981222290169</v>
      </c>
      <c r="F470" s="2"/>
      <c r="G470" s="2"/>
      <c r="H470" s="2"/>
    </row>
    <row r="471" spans="1:8" ht="18.75" x14ac:dyDescent="0.3">
      <c r="A471" s="55">
        <v>34669</v>
      </c>
      <c r="B471">
        <v>214</v>
      </c>
      <c r="D471" s="56">
        <f t="shared" si="19"/>
        <v>0.84251968503937003</v>
      </c>
      <c r="E471" s="2">
        <f t="shared" si="20"/>
        <v>-0.17135825199668517</v>
      </c>
      <c r="F471" s="2"/>
      <c r="G471" s="2"/>
      <c r="H471" s="2"/>
    </row>
    <row r="472" spans="1:8" ht="18.75" x14ac:dyDescent="0.3">
      <c r="A472" s="55">
        <v>34700</v>
      </c>
      <c r="B472">
        <v>332</v>
      </c>
      <c r="D472" s="56">
        <f t="shared" si="19"/>
        <v>1.3070866141732282</v>
      </c>
      <c r="E472" s="2">
        <f t="shared" si="20"/>
        <v>0.26780070189795191</v>
      </c>
      <c r="F472" s="2"/>
      <c r="G472" s="2"/>
      <c r="H472" s="2"/>
    </row>
    <row r="473" spans="1:8" ht="18.75" x14ac:dyDescent="0.3">
      <c r="A473" s="55">
        <v>34731</v>
      </c>
      <c r="B473">
        <v>268</v>
      </c>
      <c r="D473" s="56">
        <f t="shared" si="19"/>
        <v>1.0551181102362204</v>
      </c>
      <c r="E473" s="2">
        <f t="shared" si="20"/>
        <v>5.3652713492320002E-2</v>
      </c>
      <c r="F473" s="2"/>
      <c r="G473" s="2"/>
      <c r="H473" s="2"/>
    </row>
    <row r="474" spans="1:8" ht="18.75" x14ac:dyDescent="0.3">
      <c r="A474" s="55">
        <v>34759</v>
      </c>
      <c r="B474">
        <v>96</v>
      </c>
      <c r="D474" s="56">
        <f t="shared" si="19"/>
        <v>0.37795275590551181</v>
      </c>
      <c r="E474" s="2">
        <f t="shared" si="20"/>
        <v>-0.97298607555070038</v>
      </c>
      <c r="F474" s="2"/>
      <c r="G474" s="2"/>
      <c r="H474" s="2"/>
    </row>
    <row r="475" spans="1:8" ht="18.75" x14ac:dyDescent="0.3">
      <c r="A475" s="55">
        <v>34790</v>
      </c>
      <c r="B475">
        <v>495</v>
      </c>
      <c r="D475" s="56">
        <f t="shared" si="19"/>
        <v>1.9488188976377954</v>
      </c>
      <c r="E475" s="2">
        <f t="shared" si="20"/>
        <v>0.66722349555015381</v>
      </c>
      <c r="F475" s="2"/>
      <c r="G475" s="2"/>
      <c r="H475" s="2"/>
    </row>
    <row r="476" spans="1:8" ht="18.75" x14ac:dyDescent="0.3">
      <c r="A476" s="55">
        <v>34820</v>
      </c>
      <c r="B476">
        <v>921</v>
      </c>
      <c r="D476" s="56">
        <f t="shared" si="19"/>
        <v>3.6259842519685042</v>
      </c>
      <c r="E476" s="2">
        <f t="shared" si="20"/>
        <v>1.2881257692367702</v>
      </c>
      <c r="F476" s="2"/>
      <c r="G476" s="2"/>
      <c r="H476" s="2"/>
    </row>
    <row r="477" spans="1:8" ht="18.75" x14ac:dyDescent="0.3">
      <c r="A477" s="55">
        <v>34851</v>
      </c>
      <c r="B477">
        <v>565</v>
      </c>
      <c r="D477" s="56">
        <f t="shared" si="19"/>
        <v>2.2244094488188977</v>
      </c>
      <c r="E477" s="2">
        <f t="shared" si="20"/>
        <v>0.79949146412790439</v>
      </c>
      <c r="F477" s="2"/>
      <c r="G477" s="2"/>
      <c r="H477" s="2"/>
    </row>
    <row r="478" spans="1:8" ht="18.75" x14ac:dyDescent="0.3">
      <c r="A478" s="55">
        <v>34881</v>
      </c>
      <c r="B478">
        <v>928</v>
      </c>
      <c r="D478" s="56">
        <f t="shared" si="19"/>
        <v>3.6535433070866143</v>
      </c>
      <c r="E478" s="2">
        <f t="shared" si="20"/>
        <v>1.2956974657676641</v>
      </c>
      <c r="F478" s="2"/>
      <c r="G478" s="2"/>
      <c r="H478" s="2"/>
    </row>
    <row r="479" spans="1:8" ht="18.75" x14ac:dyDescent="0.3">
      <c r="A479" s="55">
        <v>34912</v>
      </c>
      <c r="B479">
        <v>1659</v>
      </c>
      <c r="D479" s="56">
        <f t="shared" si="19"/>
        <v>6.5314960629921259</v>
      </c>
      <c r="E479" s="2">
        <f t="shared" si="20"/>
        <v>1.8766360231719079</v>
      </c>
      <c r="F479" s="2"/>
      <c r="G479" s="2"/>
      <c r="H479" s="2"/>
    </row>
    <row r="480" spans="1:8" ht="18.75" x14ac:dyDescent="0.3">
      <c r="A480" s="55">
        <v>34943</v>
      </c>
      <c r="B480">
        <v>1375</v>
      </c>
      <c r="D480" s="56">
        <f t="shared" si="19"/>
        <v>5.4133858267716537</v>
      </c>
      <c r="E480" s="2">
        <f t="shared" si="20"/>
        <v>1.6888747430821351</v>
      </c>
      <c r="F480" s="2"/>
      <c r="G480" s="2"/>
      <c r="H480" s="2"/>
    </row>
    <row r="481" spans="1:8" ht="18.75" x14ac:dyDescent="0.3">
      <c r="A481" s="55">
        <v>34973</v>
      </c>
      <c r="B481">
        <v>579</v>
      </c>
      <c r="D481" s="56">
        <f t="shared" si="19"/>
        <v>2.2795275590551181</v>
      </c>
      <c r="E481" s="2">
        <f t="shared" si="20"/>
        <v>0.82396821055445868</v>
      </c>
      <c r="F481" s="2"/>
      <c r="G481" s="2"/>
      <c r="H481" s="2"/>
    </row>
    <row r="482" spans="1:8" ht="18.75" x14ac:dyDescent="0.3">
      <c r="A482" s="55">
        <v>35004</v>
      </c>
      <c r="B482">
        <v>49</v>
      </c>
      <c r="D482" s="56">
        <f t="shared" si="19"/>
        <v>0.19291338582677164</v>
      </c>
      <c r="E482" s="2">
        <f t="shared" si="20"/>
        <v>-1.6455139689079101</v>
      </c>
      <c r="F482" s="2"/>
      <c r="G482" s="2"/>
      <c r="H482" s="2"/>
    </row>
    <row r="483" spans="1:8" ht="18.75" x14ac:dyDescent="0.3">
      <c r="A483" s="55">
        <v>35034</v>
      </c>
      <c r="B483">
        <v>148</v>
      </c>
      <c r="D483" s="56">
        <f t="shared" si="19"/>
        <v>0.58267716535433067</v>
      </c>
      <c r="E483" s="2">
        <f t="shared" si="20"/>
        <v>-0.54012199325442156</v>
      </c>
      <c r="F483" s="2"/>
      <c r="G483" s="2"/>
      <c r="H483" s="2"/>
    </row>
    <row r="484" spans="1:8" ht="18.75" x14ac:dyDescent="0.3">
      <c r="A484" s="55">
        <v>35065</v>
      </c>
      <c r="B484">
        <v>364</v>
      </c>
      <c r="D484" s="56">
        <f t="shared" si="19"/>
        <v>1.4330708661417322</v>
      </c>
      <c r="E484" s="2">
        <f t="shared" si="20"/>
        <v>0.35981960061820401</v>
      </c>
      <c r="F484" s="2"/>
      <c r="G484" s="2"/>
      <c r="H484" s="2"/>
    </row>
    <row r="485" spans="1:8" ht="18.75" x14ac:dyDescent="0.3">
      <c r="A485" s="55">
        <v>35096</v>
      </c>
      <c r="B485">
        <v>227</v>
      </c>
      <c r="D485" s="56">
        <f t="shared" si="19"/>
        <v>0.89370078740157477</v>
      </c>
      <c r="E485" s="2">
        <f t="shared" si="20"/>
        <v>-0.11238424953713394</v>
      </c>
      <c r="F485" s="2"/>
      <c r="G485" s="2"/>
      <c r="H485" s="2"/>
    </row>
    <row r="486" spans="1:8" ht="18.75" x14ac:dyDescent="0.3">
      <c r="A486" s="55">
        <v>35125</v>
      </c>
      <c r="B486">
        <v>1480</v>
      </c>
      <c r="D486" s="56">
        <f t="shared" si="19"/>
        <v>5.8267716535433074</v>
      </c>
      <c r="E486" s="2">
        <f t="shared" si="20"/>
        <v>1.7624630997396242</v>
      </c>
      <c r="F486" s="2"/>
      <c r="G486" s="2"/>
      <c r="H486" s="2"/>
    </row>
    <row r="487" spans="1:8" ht="18.75" x14ac:dyDescent="0.3">
      <c r="A487" s="55">
        <v>35156</v>
      </c>
      <c r="B487">
        <v>872</v>
      </c>
      <c r="D487" s="56">
        <f t="shared" si="19"/>
        <v>3.4330708661417324</v>
      </c>
      <c r="E487" s="2">
        <f t="shared" si="20"/>
        <v>1.233455156890443</v>
      </c>
      <c r="F487" s="2"/>
      <c r="G487" s="2"/>
      <c r="H487" s="2"/>
    </row>
    <row r="488" spans="1:8" ht="18.75" x14ac:dyDescent="0.3">
      <c r="A488" s="55">
        <v>35186</v>
      </c>
      <c r="B488">
        <v>1108</v>
      </c>
      <c r="D488" s="56">
        <f t="shared" si="19"/>
        <v>4.3622047244094491</v>
      </c>
      <c r="E488" s="2">
        <f t="shared" si="20"/>
        <v>1.4729776002886925</v>
      </c>
      <c r="F488" s="2"/>
      <c r="G488" s="2"/>
      <c r="H488" s="2"/>
    </row>
    <row r="489" spans="1:8" ht="18.75" x14ac:dyDescent="0.3">
      <c r="A489" s="55">
        <v>35217</v>
      </c>
      <c r="B489">
        <v>2417</v>
      </c>
      <c r="D489" s="56">
        <f t="shared" si="19"/>
        <v>9.515748031496063</v>
      </c>
      <c r="E489" s="2">
        <f t="shared" si="20"/>
        <v>2.2529481136849463</v>
      </c>
      <c r="F489" s="2"/>
      <c r="G489" s="2"/>
      <c r="H489" s="2"/>
    </row>
    <row r="490" spans="1:8" ht="18.75" x14ac:dyDescent="0.3">
      <c r="A490" s="55">
        <v>35247</v>
      </c>
      <c r="B490">
        <v>2222</v>
      </c>
      <c r="D490" s="56">
        <f t="shared" si="19"/>
        <v>8.7480314960629926</v>
      </c>
      <c r="E490" s="2">
        <f t="shared" si="20"/>
        <v>2.1688287031810387</v>
      </c>
      <c r="F490" s="2"/>
      <c r="G490" s="2"/>
      <c r="H490" s="2"/>
    </row>
    <row r="491" spans="1:8" ht="18.75" x14ac:dyDescent="0.3">
      <c r="A491" s="55">
        <v>35278</v>
      </c>
      <c r="B491">
        <v>466</v>
      </c>
      <c r="D491" s="56">
        <f t="shared" si="19"/>
        <v>1.8346456692913387</v>
      </c>
      <c r="E491" s="2">
        <f t="shared" si="20"/>
        <v>0.6068513671071093</v>
      </c>
      <c r="F491" s="2"/>
      <c r="G491" s="2"/>
      <c r="H491" s="2"/>
    </row>
    <row r="492" spans="1:8" ht="18.75" x14ac:dyDescent="0.3">
      <c r="A492" s="55">
        <v>35309</v>
      </c>
      <c r="B492">
        <v>355</v>
      </c>
      <c r="D492" s="56">
        <f t="shared" si="19"/>
        <v>1.3976377952755905</v>
      </c>
      <c r="E492" s="2">
        <f t="shared" si="20"/>
        <v>0.3347835224568792</v>
      </c>
      <c r="F492" s="2"/>
      <c r="G492" s="2"/>
      <c r="H492" s="2"/>
    </row>
    <row r="493" spans="1:8" ht="18.75" x14ac:dyDescent="0.3">
      <c r="A493" s="55">
        <v>35339</v>
      </c>
      <c r="B493">
        <v>458</v>
      </c>
      <c r="D493" s="56">
        <f t="shared" si="19"/>
        <v>1.8031496062992125</v>
      </c>
      <c r="E493" s="2">
        <f t="shared" si="20"/>
        <v>0.58953491709564831</v>
      </c>
      <c r="F493" s="2"/>
      <c r="G493" s="2"/>
      <c r="H493" s="2"/>
    </row>
    <row r="494" spans="1:8" ht="18.75" x14ac:dyDescent="0.3">
      <c r="A494" s="55">
        <v>35370</v>
      </c>
      <c r="B494">
        <v>640</v>
      </c>
      <c r="D494" s="56">
        <f t="shared" si="19"/>
        <v>2.5196850393700787</v>
      </c>
      <c r="E494" s="2">
        <f t="shared" si="20"/>
        <v>0.92413390933518091</v>
      </c>
      <c r="F494" s="2"/>
      <c r="G494" s="2"/>
      <c r="H494" s="2"/>
    </row>
    <row r="495" spans="1:8" ht="18.75" x14ac:dyDescent="0.3">
      <c r="A495" s="55">
        <v>35400</v>
      </c>
      <c r="B495">
        <v>556</v>
      </c>
      <c r="D495" s="56">
        <f t="shared" si="19"/>
        <v>2.188976377952756</v>
      </c>
      <c r="E495" s="2">
        <f t="shared" si="20"/>
        <v>0.7834340272320458</v>
      </c>
      <c r="F495" s="2"/>
      <c r="G495" s="2"/>
      <c r="H495" s="2"/>
    </row>
    <row r="496" spans="1:8" ht="18.75" x14ac:dyDescent="0.3">
      <c r="A496" s="55">
        <v>35431</v>
      </c>
      <c r="B496">
        <v>242</v>
      </c>
      <c r="D496" s="56">
        <f t="shared" si="19"/>
        <v>0.952755905511811</v>
      </c>
      <c r="E496" s="2">
        <f t="shared" si="20"/>
        <v>-4.8396540861850211E-2</v>
      </c>
      <c r="F496" s="2"/>
      <c r="G496" s="2"/>
      <c r="H496" s="2"/>
    </row>
    <row r="497" spans="1:8" ht="18.75" x14ac:dyDescent="0.3">
      <c r="A497" s="55">
        <v>35462</v>
      </c>
      <c r="B497">
        <v>43</v>
      </c>
      <c r="D497" s="56">
        <f t="shared" si="19"/>
        <v>0.16929133858267717</v>
      </c>
      <c r="E497" s="2">
        <f t="shared" si="20"/>
        <v>-1.7761341513249742</v>
      </c>
      <c r="F497" s="2"/>
      <c r="G497" s="2"/>
      <c r="H497" s="2"/>
    </row>
    <row r="498" spans="1:8" ht="18.75" x14ac:dyDescent="0.3">
      <c r="A498" s="55">
        <v>35490</v>
      </c>
      <c r="B498">
        <v>992</v>
      </c>
      <c r="D498" s="56">
        <f t="shared" si="19"/>
        <v>3.9055118110236222</v>
      </c>
      <c r="E498" s="2">
        <f t="shared" si="20"/>
        <v>1.3623888402663362</v>
      </c>
      <c r="F498" s="2"/>
      <c r="G498" s="2"/>
      <c r="H498" s="2"/>
    </row>
    <row r="499" spans="1:8" ht="18.75" x14ac:dyDescent="0.3">
      <c r="A499" s="55">
        <v>35521</v>
      </c>
      <c r="B499">
        <v>1914</v>
      </c>
      <c r="D499" s="56">
        <f t="shared" si="19"/>
        <v>7.5354330708661417</v>
      </c>
      <c r="E499" s="2">
        <f t="shared" si="20"/>
        <v>2.0196163049943632</v>
      </c>
      <c r="F499" s="2"/>
      <c r="G499" s="2"/>
      <c r="H499" s="2"/>
    </row>
    <row r="500" spans="1:8" ht="18.75" x14ac:dyDescent="0.3">
      <c r="A500" s="55">
        <v>35551</v>
      </c>
      <c r="B500">
        <v>2004</v>
      </c>
      <c r="D500" s="56">
        <f t="shared" si="19"/>
        <v>7.8897637795275593</v>
      </c>
      <c r="E500" s="2">
        <f t="shared" si="20"/>
        <v>2.0655661951862188</v>
      </c>
      <c r="F500" s="2"/>
      <c r="G500" s="2"/>
      <c r="H500" s="2"/>
    </row>
    <row r="501" spans="1:8" ht="18.75" x14ac:dyDescent="0.3">
      <c r="A501" s="55">
        <v>35582</v>
      </c>
      <c r="B501">
        <v>730</v>
      </c>
      <c r="D501" s="56">
        <f t="shared" si="19"/>
        <v>2.8740157480314958</v>
      </c>
      <c r="E501" s="2">
        <f t="shared" si="20"/>
        <v>1.0557102671239003</v>
      </c>
      <c r="F501" s="2"/>
      <c r="G501" s="2"/>
      <c r="H501" s="2"/>
    </row>
    <row r="502" spans="1:8" ht="18.75" x14ac:dyDescent="0.3">
      <c r="A502" s="55">
        <v>35612</v>
      </c>
      <c r="B502">
        <v>289</v>
      </c>
      <c r="D502" s="56">
        <f t="shared" si="19"/>
        <v>1.1377952755905512</v>
      </c>
      <c r="E502" s="2">
        <f t="shared" si="20"/>
        <v>0.12909242109389557</v>
      </c>
      <c r="F502" s="2"/>
      <c r="G502" s="2"/>
      <c r="H502" s="2"/>
    </row>
    <row r="503" spans="1:8" ht="18.75" x14ac:dyDescent="0.3">
      <c r="A503" s="55">
        <v>35643</v>
      </c>
      <c r="B503">
        <v>928</v>
      </c>
      <c r="D503" s="56">
        <f t="shared" si="19"/>
        <v>3.6535433070866143</v>
      </c>
      <c r="E503" s="2">
        <f t="shared" si="20"/>
        <v>1.2956974657676641</v>
      </c>
      <c r="F503" s="2"/>
      <c r="G503" s="2"/>
      <c r="H503" s="2"/>
    </row>
    <row r="504" spans="1:8" ht="18.75" x14ac:dyDescent="0.3">
      <c r="A504" s="55">
        <v>35674</v>
      </c>
      <c r="B504">
        <v>231</v>
      </c>
      <c r="D504" s="56">
        <f t="shared" si="19"/>
        <v>0.90944881889763785</v>
      </c>
      <c r="E504" s="2">
        <f t="shared" si="20"/>
        <v>-9.4916556496742993E-2</v>
      </c>
      <c r="F504" s="2"/>
      <c r="G504" s="2"/>
      <c r="H504" s="2"/>
    </row>
    <row r="505" spans="1:8" ht="18.75" x14ac:dyDescent="0.3">
      <c r="A505" s="55">
        <v>35704</v>
      </c>
      <c r="B505">
        <v>1262</v>
      </c>
      <c r="D505" s="56">
        <f t="shared" si="19"/>
        <v>4.9685039370078741</v>
      </c>
      <c r="E505" s="2">
        <f t="shared" si="20"/>
        <v>1.603118776082622</v>
      </c>
      <c r="F505" s="2"/>
      <c r="G505" s="2"/>
      <c r="H505" s="2"/>
    </row>
    <row r="506" spans="1:8" ht="18.75" x14ac:dyDescent="0.3">
      <c r="A506" s="55">
        <v>35735</v>
      </c>
      <c r="B506">
        <v>919</v>
      </c>
      <c r="D506" s="56">
        <f t="shared" si="19"/>
        <v>3.6181102362204722</v>
      </c>
      <c r="E506" s="2">
        <f t="shared" si="20"/>
        <v>1.2859518553371505</v>
      </c>
      <c r="F506" s="2"/>
      <c r="G506" s="2"/>
      <c r="H506" s="2"/>
    </row>
    <row r="507" spans="1:8" ht="18.75" x14ac:dyDescent="0.3">
      <c r="A507" s="55">
        <v>35765</v>
      </c>
      <c r="B507">
        <v>560</v>
      </c>
      <c r="D507" s="56">
        <f t="shared" si="19"/>
        <v>2.204724409448819</v>
      </c>
      <c r="E507" s="2">
        <f t="shared" si="20"/>
        <v>0.7906025167106584</v>
      </c>
      <c r="F507" s="2"/>
      <c r="G507" s="2"/>
      <c r="H507" s="2"/>
    </row>
    <row r="508" spans="1:8" ht="18.75" x14ac:dyDescent="0.3">
      <c r="A508" s="55">
        <v>35796</v>
      </c>
      <c r="B508">
        <v>247</v>
      </c>
      <c r="D508" s="56">
        <f t="shared" si="19"/>
        <v>0.97244094488188981</v>
      </c>
      <c r="E508" s="2">
        <f t="shared" si="20"/>
        <v>-2.7945930390559336E-2</v>
      </c>
      <c r="F508" s="2"/>
      <c r="G508" s="2"/>
      <c r="H508" s="2"/>
    </row>
    <row r="509" spans="1:8" ht="18.75" x14ac:dyDescent="0.3">
      <c r="A509" s="55">
        <v>35827</v>
      </c>
      <c r="B509">
        <v>540</v>
      </c>
      <c r="D509" s="56">
        <f t="shared" si="19"/>
        <v>2.1259842519685042</v>
      </c>
      <c r="E509" s="2">
        <f t="shared" si="20"/>
        <v>0.75423487253978361</v>
      </c>
      <c r="F509" s="2"/>
      <c r="G509" s="2"/>
      <c r="H509" s="2"/>
    </row>
    <row r="510" spans="1:8" ht="18.75" x14ac:dyDescent="0.3">
      <c r="A510" s="55">
        <v>35855</v>
      </c>
      <c r="B510">
        <v>540</v>
      </c>
      <c r="D510" s="56">
        <f t="shared" si="19"/>
        <v>2.1259842519685042</v>
      </c>
      <c r="E510" s="2">
        <f t="shared" si="20"/>
        <v>0.75423487253978361</v>
      </c>
      <c r="F510" s="2"/>
      <c r="G510" s="2"/>
      <c r="H510" s="2"/>
    </row>
    <row r="511" spans="1:8" ht="18.75" x14ac:dyDescent="0.3">
      <c r="A511" s="55">
        <v>35886</v>
      </c>
      <c r="B511">
        <v>1014</v>
      </c>
      <c r="D511" s="56">
        <f t="shared" si="19"/>
        <v>3.9921259842519685</v>
      </c>
      <c r="E511" s="2">
        <f t="shared" si="20"/>
        <v>1.3843239171325918</v>
      </c>
      <c r="F511" s="2"/>
      <c r="G511" s="2"/>
      <c r="H511" s="2"/>
    </row>
    <row r="512" spans="1:8" ht="18.75" x14ac:dyDescent="0.3">
      <c r="A512" s="55">
        <v>35916</v>
      </c>
      <c r="B512">
        <v>369</v>
      </c>
      <c r="D512" s="56">
        <f t="shared" si="19"/>
        <v>1.4527559055118111</v>
      </c>
      <c r="E512" s="2">
        <f t="shared" si="20"/>
        <v>0.37346237702199064</v>
      </c>
      <c r="F512" s="2"/>
      <c r="G512" s="2"/>
      <c r="H512" s="2"/>
    </row>
    <row r="513" spans="1:8" ht="18.75" x14ac:dyDescent="0.3">
      <c r="A513" s="55">
        <v>35947</v>
      </c>
      <c r="B513">
        <v>259</v>
      </c>
      <c r="D513" s="56">
        <f t="shared" si="19"/>
        <v>1.0196850393700787</v>
      </c>
      <c r="E513" s="2">
        <f t="shared" si="20"/>
        <v>1.9493794681001132E-2</v>
      </c>
      <c r="F513" s="2"/>
      <c r="G513" s="2"/>
      <c r="H513" s="2"/>
    </row>
    <row r="514" spans="1:8" ht="18.75" x14ac:dyDescent="0.3">
      <c r="A514" s="55">
        <v>35977</v>
      </c>
      <c r="B514">
        <v>1970</v>
      </c>
      <c r="D514" s="56">
        <f t="shared" si="19"/>
        <v>7.7559055118110241</v>
      </c>
      <c r="E514" s="2">
        <f t="shared" si="20"/>
        <v>2.0484545547134978</v>
      </c>
      <c r="F514" s="2"/>
      <c r="G514" s="2"/>
      <c r="H514" s="2"/>
    </row>
    <row r="515" spans="1:8" ht="18.75" x14ac:dyDescent="0.3">
      <c r="A515" s="55">
        <v>36008</v>
      </c>
      <c r="B515">
        <v>353</v>
      </c>
      <c r="D515" s="56">
        <f t="shared" si="19"/>
        <v>1.389763779527559</v>
      </c>
      <c r="E515" s="2">
        <f t="shared" si="20"/>
        <v>0.32913378991476017</v>
      </c>
      <c r="F515" s="2"/>
      <c r="G515" s="2"/>
      <c r="H515" s="2"/>
    </row>
    <row r="516" spans="1:8" ht="18.75" x14ac:dyDescent="0.3">
      <c r="A516" s="55">
        <v>36039</v>
      </c>
      <c r="B516">
        <v>1266</v>
      </c>
      <c r="D516" s="56">
        <f t="shared" si="19"/>
        <v>4.984251968503937</v>
      </c>
      <c r="E516" s="2">
        <f t="shared" si="20"/>
        <v>1.606283335685585</v>
      </c>
      <c r="F516" s="2"/>
      <c r="G516" s="2"/>
      <c r="H516" s="2"/>
    </row>
    <row r="517" spans="1:8" ht="18.75" x14ac:dyDescent="0.3">
      <c r="A517" s="55">
        <v>36069</v>
      </c>
      <c r="B517">
        <v>129</v>
      </c>
      <c r="D517" s="56">
        <f t="shared" ref="D517:D580" si="21">B517/($C$4*10)</f>
        <v>0.50787401574803148</v>
      </c>
      <c r="E517" s="2">
        <f t="shared" ref="E517:E580" si="22">LN(D517)</f>
        <v>-0.67752186265686454</v>
      </c>
      <c r="F517" s="2"/>
      <c r="G517" s="2"/>
      <c r="H517" s="2"/>
    </row>
    <row r="518" spans="1:8" ht="18.75" x14ac:dyDescent="0.3">
      <c r="A518" s="55">
        <v>36100</v>
      </c>
      <c r="B518">
        <v>1322</v>
      </c>
      <c r="D518" s="56">
        <f t="shared" si="21"/>
        <v>5.2047244094488185</v>
      </c>
      <c r="E518" s="2">
        <f t="shared" si="22"/>
        <v>1.6495667533930949</v>
      </c>
      <c r="F518" s="2"/>
      <c r="G518" s="2"/>
      <c r="H518" s="2"/>
    </row>
    <row r="519" spans="1:8" ht="18.75" x14ac:dyDescent="0.3">
      <c r="A519" s="55">
        <v>36130</v>
      </c>
      <c r="B519">
        <v>504</v>
      </c>
      <c r="D519" s="56">
        <f t="shared" si="21"/>
        <v>1.984251968503937</v>
      </c>
      <c r="E519" s="2">
        <f t="shared" si="22"/>
        <v>0.68524200105283206</v>
      </c>
      <c r="F519" s="2"/>
      <c r="G519" s="2"/>
      <c r="H519" s="2"/>
    </row>
    <row r="520" spans="1:8" ht="18.75" x14ac:dyDescent="0.3">
      <c r="A520" s="55">
        <v>36161</v>
      </c>
      <c r="B520">
        <v>404</v>
      </c>
      <c r="D520" s="56">
        <f t="shared" si="21"/>
        <v>1.5905511811023623</v>
      </c>
      <c r="E520" s="2">
        <f t="shared" si="22"/>
        <v>0.46408061094261355</v>
      </c>
      <c r="F520" s="2"/>
      <c r="G520" s="2"/>
      <c r="H520" s="2"/>
    </row>
    <row r="521" spans="1:8" ht="18.75" x14ac:dyDescent="0.3">
      <c r="A521" s="55">
        <v>36192</v>
      </c>
      <c r="B521">
        <v>389</v>
      </c>
      <c r="D521" s="56">
        <f t="shared" si="21"/>
        <v>1.5314960629921259</v>
      </c>
      <c r="E521" s="2">
        <f t="shared" si="22"/>
        <v>0.42624507659990968</v>
      </c>
      <c r="F521" s="2"/>
      <c r="G521" s="2"/>
      <c r="H521" s="2"/>
    </row>
    <row r="522" spans="1:8" ht="18.75" x14ac:dyDescent="0.3">
      <c r="A522" s="55">
        <v>36220</v>
      </c>
      <c r="B522">
        <v>818</v>
      </c>
      <c r="D522" s="56">
        <f t="shared" si="21"/>
        <v>3.2204724409448819</v>
      </c>
      <c r="E522" s="2">
        <f t="shared" si="22"/>
        <v>1.1695280695842105</v>
      </c>
      <c r="F522" s="2"/>
      <c r="G522" s="2"/>
      <c r="H522" s="2"/>
    </row>
    <row r="523" spans="1:8" ht="18.75" x14ac:dyDescent="0.3">
      <c r="A523" s="55">
        <v>36251</v>
      </c>
      <c r="B523">
        <v>753</v>
      </c>
      <c r="D523" s="56">
        <f t="shared" si="21"/>
        <v>2.9645669291338583</v>
      </c>
      <c r="E523" s="2">
        <f t="shared" si="22"/>
        <v>1.0867309607813571</v>
      </c>
      <c r="F523" s="2"/>
      <c r="G523" s="2"/>
      <c r="H523" s="2"/>
    </row>
    <row r="524" spans="1:8" ht="18.75" x14ac:dyDescent="0.3">
      <c r="A524" s="55">
        <v>36281</v>
      </c>
      <c r="B524">
        <v>1909</v>
      </c>
      <c r="D524" s="56">
        <f t="shared" si="21"/>
        <v>7.515748031496063</v>
      </c>
      <c r="E524" s="2">
        <f t="shared" si="22"/>
        <v>2.0170005567072109</v>
      </c>
      <c r="F524" s="2"/>
      <c r="G524" s="2"/>
      <c r="H524" s="2"/>
    </row>
    <row r="525" spans="1:8" ht="18.75" x14ac:dyDescent="0.3">
      <c r="A525" s="55">
        <v>36312</v>
      </c>
      <c r="B525">
        <v>1951</v>
      </c>
      <c r="D525" s="56">
        <f t="shared" si="21"/>
        <v>7.6811023622047241</v>
      </c>
      <c r="E525" s="2">
        <f t="shared" si="22"/>
        <v>2.0387630736045748</v>
      </c>
      <c r="F525" s="2"/>
      <c r="G525" s="2"/>
      <c r="H525" s="2"/>
    </row>
    <row r="526" spans="1:8" ht="18.75" x14ac:dyDescent="0.3">
      <c r="A526" s="55">
        <v>36342</v>
      </c>
      <c r="B526">
        <v>2478</v>
      </c>
      <c r="D526" s="56">
        <f t="shared" si="21"/>
        <v>9.7559055118110241</v>
      </c>
      <c r="E526" s="2">
        <f t="shared" si="22"/>
        <v>2.2778727951705511</v>
      </c>
      <c r="F526" s="2"/>
      <c r="G526" s="2"/>
      <c r="H526" s="2"/>
    </row>
    <row r="527" spans="1:8" ht="18.75" x14ac:dyDescent="0.3">
      <c r="A527" s="55">
        <v>36373</v>
      </c>
      <c r="B527">
        <v>3110</v>
      </c>
      <c r="D527" s="56">
        <f t="shared" si="21"/>
        <v>12.244094488188976</v>
      </c>
      <c r="E527" s="2">
        <f t="shared" si="22"/>
        <v>2.5050437381547432</v>
      </c>
      <c r="F527" s="2"/>
      <c r="G527" s="2"/>
      <c r="H527" s="2"/>
    </row>
    <row r="528" spans="1:8" ht="18.75" x14ac:dyDescent="0.3">
      <c r="A528" s="55">
        <v>36404</v>
      </c>
      <c r="B528">
        <v>1472</v>
      </c>
      <c r="D528" s="56">
        <f t="shared" si="21"/>
        <v>5.7952755905511815</v>
      </c>
      <c r="E528" s="2">
        <f t="shared" si="22"/>
        <v>1.757043032270285</v>
      </c>
      <c r="F528" s="2"/>
      <c r="G528" s="2"/>
      <c r="H528" s="2"/>
    </row>
    <row r="529" spans="1:8" ht="18.75" x14ac:dyDescent="0.3">
      <c r="A529" s="55">
        <v>36434</v>
      </c>
      <c r="B529">
        <v>433</v>
      </c>
      <c r="D529" s="56">
        <f t="shared" si="21"/>
        <v>1.704724409448819</v>
      </c>
      <c r="E529" s="2">
        <f t="shared" si="22"/>
        <v>0.5334034609839533</v>
      </c>
      <c r="F529" s="2"/>
      <c r="G529" s="2"/>
      <c r="H529" s="2"/>
    </row>
    <row r="530" spans="1:8" ht="18.75" x14ac:dyDescent="0.3">
      <c r="A530" s="55">
        <v>36465</v>
      </c>
      <c r="B530">
        <v>270</v>
      </c>
      <c r="D530" s="56">
        <f t="shared" si="21"/>
        <v>1.0629921259842521</v>
      </c>
      <c r="E530" s="2">
        <f t="shared" si="22"/>
        <v>6.1087691979838279E-2</v>
      </c>
      <c r="F530" s="2"/>
      <c r="G530" s="2"/>
      <c r="H530" s="2"/>
    </row>
    <row r="531" spans="1:8" ht="18.75" x14ac:dyDescent="0.3">
      <c r="A531" s="55">
        <v>36495</v>
      </c>
      <c r="B531">
        <v>218</v>
      </c>
      <c r="D531" s="56">
        <f t="shared" si="21"/>
        <v>0.8582677165354331</v>
      </c>
      <c r="E531" s="2">
        <f t="shared" si="22"/>
        <v>-0.15283920422944755</v>
      </c>
      <c r="F531" s="2"/>
      <c r="G531" s="2"/>
      <c r="H531" s="2"/>
    </row>
    <row r="532" spans="1:8" ht="18.75" x14ac:dyDescent="0.3">
      <c r="A532" s="55">
        <v>36526</v>
      </c>
      <c r="B532">
        <v>311</v>
      </c>
      <c r="D532" s="56">
        <f t="shared" si="21"/>
        <v>1.2244094488188977</v>
      </c>
      <c r="E532" s="2">
        <f t="shared" si="22"/>
        <v>0.20245864516069759</v>
      </c>
      <c r="F532" s="2"/>
      <c r="G532" s="2"/>
      <c r="H532" s="2"/>
    </row>
    <row r="533" spans="1:8" ht="18.75" x14ac:dyDescent="0.3">
      <c r="A533" s="55">
        <v>36557</v>
      </c>
      <c r="B533">
        <v>435</v>
      </c>
      <c r="D533" s="56">
        <f t="shared" si="21"/>
        <v>1.7125984251968505</v>
      </c>
      <c r="E533" s="2">
        <f t="shared" si="22"/>
        <v>0.5380117640701475</v>
      </c>
      <c r="F533" s="2"/>
      <c r="G533" s="2"/>
      <c r="H533" s="2"/>
    </row>
    <row r="534" spans="1:8" ht="18.75" x14ac:dyDescent="0.3">
      <c r="A534" s="55">
        <v>36586</v>
      </c>
      <c r="B534">
        <v>43</v>
      </c>
      <c r="D534" s="56">
        <f t="shared" si="21"/>
        <v>0.16929133858267717</v>
      </c>
      <c r="E534" s="2">
        <f t="shared" si="22"/>
        <v>-1.7761341513249742</v>
      </c>
      <c r="F534" s="2"/>
      <c r="G534" s="2"/>
      <c r="H534" s="2"/>
    </row>
    <row r="535" spans="1:8" ht="18.75" x14ac:dyDescent="0.3">
      <c r="A535" s="55">
        <v>36617</v>
      </c>
      <c r="B535">
        <v>689</v>
      </c>
      <c r="D535" s="56">
        <f t="shared" si="21"/>
        <v>2.7125984251968505</v>
      </c>
      <c r="E535" s="2">
        <f t="shared" si="22"/>
        <v>0.997907003995122</v>
      </c>
      <c r="F535" s="2"/>
      <c r="G535" s="2"/>
      <c r="H535" s="2"/>
    </row>
    <row r="536" spans="1:8" ht="18.75" x14ac:dyDescent="0.3">
      <c r="A536" s="55">
        <v>36647</v>
      </c>
      <c r="B536">
        <v>448</v>
      </c>
      <c r="D536" s="56">
        <f t="shared" si="21"/>
        <v>1.7637795275590551</v>
      </c>
      <c r="E536" s="2">
        <f t="shared" si="22"/>
        <v>0.56745896539644858</v>
      </c>
      <c r="F536" s="2"/>
      <c r="G536" s="2"/>
      <c r="H536" s="2"/>
    </row>
    <row r="537" spans="1:8" ht="18.75" x14ac:dyDescent="0.3">
      <c r="A537" s="55">
        <v>36678</v>
      </c>
      <c r="B537">
        <v>1342</v>
      </c>
      <c r="D537" s="56">
        <f t="shared" si="21"/>
        <v>5.2834645669291342</v>
      </c>
      <c r="E537" s="2">
        <f t="shared" si="22"/>
        <v>1.6645820505130906</v>
      </c>
      <c r="F537" s="2"/>
      <c r="G537" s="2"/>
      <c r="H537" s="2"/>
    </row>
    <row r="538" spans="1:8" ht="18.75" x14ac:dyDescent="0.3">
      <c r="A538" s="55">
        <v>36708</v>
      </c>
      <c r="B538">
        <v>1094</v>
      </c>
      <c r="D538" s="56">
        <f t="shared" si="21"/>
        <v>4.3070866141732287</v>
      </c>
      <c r="E538" s="2">
        <f t="shared" si="22"/>
        <v>1.4602617159633899</v>
      </c>
      <c r="F538" s="2"/>
      <c r="G538" s="2"/>
      <c r="H538" s="2"/>
    </row>
    <row r="539" spans="1:8" ht="18.75" x14ac:dyDescent="0.3">
      <c r="A539" s="55">
        <v>36739</v>
      </c>
      <c r="B539">
        <v>715</v>
      </c>
      <c r="D539" s="56">
        <f t="shared" si="21"/>
        <v>2.8149606299212597</v>
      </c>
      <c r="E539" s="2">
        <f t="shared" si="22"/>
        <v>1.0349482756754711</v>
      </c>
      <c r="F539" s="2"/>
      <c r="G539" s="2"/>
      <c r="H539" s="2"/>
    </row>
    <row r="540" spans="1:8" ht="18.75" x14ac:dyDescent="0.3">
      <c r="A540" s="55">
        <v>36770</v>
      </c>
      <c r="B540">
        <v>790</v>
      </c>
      <c r="D540" s="56">
        <f t="shared" si="21"/>
        <v>3.1102362204724407</v>
      </c>
      <c r="E540" s="2">
        <f t="shared" si="22"/>
        <v>1.1346986784425306</v>
      </c>
      <c r="F540" s="2"/>
      <c r="G540" s="2"/>
      <c r="H540" s="2"/>
    </row>
    <row r="541" spans="1:8" ht="18.75" x14ac:dyDescent="0.3">
      <c r="A541" s="55">
        <v>36800</v>
      </c>
      <c r="B541">
        <v>258</v>
      </c>
      <c r="D541" s="56">
        <f t="shared" si="21"/>
        <v>1.015748031496063</v>
      </c>
      <c r="E541" s="2">
        <f t="shared" si="22"/>
        <v>1.5625317903080815E-2</v>
      </c>
      <c r="F541" s="2"/>
      <c r="G541" s="2"/>
      <c r="H541" s="2"/>
    </row>
    <row r="542" spans="1:8" ht="18.75" x14ac:dyDescent="0.3">
      <c r="A542" s="55">
        <v>36831</v>
      </c>
      <c r="B542">
        <v>426</v>
      </c>
      <c r="D542" s="56">
        <f t="shared" si="21"/>
        <v>1.6771653543307086</v>
      </c>
      <c r="E542" s="2">
        <f t="shared" si="22"/>
        <v>0.51710507925083382</v>
      </c>
      <c r="F542" s="2"/>
      <c r="G542" s="2"/>
      <c r="H542" s="2"/>
    </row>
    <row r="543" spans="1:8" ht="18.75" x14ac:dyDescent="0.3">
      <c r="A543" s="55">
        <v>36861</v>
      </c>
      <c r="B543">
        <v>615</v>
      </c>
      <c r="D543" s="56">
        <f t="shared" si="21"/>
        <v>2.4212598425196852</v>
      </c>
      <c r="E543" s="2">
        <f t="shared" si="22"/>
        <v>0.88428800078798131</v>
      </c>
      <c r="F543" s="2"/>
      <c r="G543" s="2"/>
      <c r="H543" s="2"/>
    </row>
    <row r="544" spans="1:8" ht="18.75" x14ac:dyDescent="0.3">
      <c r="A544" s="55">
        <v>36892</v>
      </c>
      <c r="B544">
        <v>250</v>
      </c>
      <c r="D544" s="56">
        <f t="shared" si="21"/>
        <v>0.98425196850393704</v>
      </c>
      <c r="E544" s="2">
        <f t="shared" si="22"/>
        <v>-1.5873349156290122E-2</v>
      </c>
      <c r="F544" s="2"/>
      <c r="G544" s="2"/>
      <c r="H544" s="2"/>
    </row>
    <row r="545" spans="1:8" ht="18.75" x14ac:dyDescent="0.3">
      <c r="A545" s="55">
        <v>36923</v>
      </c>
      <c r="B545">
        <v>173</v>
      </c>
      <c r="D545" s="56">
        <f t="shared" si="21"/>
        <v>0.68110236220472442</v>
      </c>
      <c r="E545" s="2">
        <f t="shared" si="22"/>
        <v>-0.38404267252075763</v>
      </c>
      <c r="F545" s="2"/>
      <c r="G545" s="2"/>
      <c r="H545" s="2"/>
    </row>
    <row r="546" spans="1:8" ht="18.75" x14ac:dyDescent="0.3">
      <c r="A546" s="55">
        <v>36951</v>
      </c>
      <c r="B546">
        <v>700</v>
      </c>
      <c r="D546" s="56">
        <f t="shared" si="21"/>
        <v>2.7559055118110236</v>
      </c>
      <c r="E546" s="2">
        <f t="shared" si="22"/>
        <v>1.013746068024868</v>
      </c>
      <c r="F546" s="2"/>
      <c r="G546" s="2"/>
      <c r="H546" s="2"/>
    </row>
    <row r="547" spans="1:8" ht="18.75" x14ac:dyDescent="0.3">
      <c r="A547" s="55">
        <v>36982</v>
      </c>
      <c r="B547">
        <v>1535</v>
      </c>
      <c r="D547" s="56">
        <f t="shared" si="21"/>
        <v>6.0433070866141732</v>
      </c>
      <c r="E547" s="2">
        <f t="shared" si="22"/>
        <v>1.798951393002761</v>
      </c>
      <c r="F547" s="2"/>
      <c r="G547" s="2"/>
      <c r="H547" s="2"/>
    </row>
    <row r="548" spans="1:8" ht="18.75" x14ac:dyDescent="0.3">
      <c r="A548" s="55">
        <v>37012</v>
      </c>
      <c r="B548">
        <v>1595</v>
      </c>
      <c r="D548" s="56">
        <f t="shared" si="21"/>
        <v>6.2795275590551185</v>
      </c>
      <c r="E548" s="2">
        <f t="shared" si="22"/>
        <v>1.8372947482004085</v>
      </c>
      <c r="F548" s="2"/>
      <c r="G548" s="2"/>
      <c r="H548" s="2"/>
    </row>
    <row r="549" spans="1:8" ht="18.75" x14ac:dyDescent="0.3">
      <c r="A549" s="55">
        <v>37043</v>
      </c>
      <c r="B549">
        <v>733</v>
      </c>
      <c r="D549" s="56">
        <f t="shared" si="21"/>
        <v>2.8858267716535435</v>
      </c>
      <c r="E549" s="2">
        <f t="shared" si="22"/>
        <v>1.0598114348681149</v>
      </c>
      <c r="F549" s="2"/>
      <c r="G549" s="2"/>
      <c r="H549" s="2"/>
    </row>
    <row r="550" spans="1:8" ht="18.75" x14ac:dyDescent="0.3">
      <c r="A550" s="55">
        <v>37073</v>
      </c>
      <c r="B550">
        <v>1108</v>
      </c>
      <c r="D550" s="56">
        <f t="shared" si="21"/>
        <v>4.3622047244094491</v>
      </c>
      <c r="E550" s="2">
        <f t="shared" si="22"/>
        <v>1.4729776002886925</v>
      </c>
      <c r="F550" s="2"/>
      <c r="G550" s="2"/>
      <c r="H550" s="2"/>
    </row>
    <row r="551" spans="1:8" ht="18.75" x14ac:dyDescent="0.3">
      <c r="A551" s="55">
        <v>37104</v>
      </c>
      <c r="B551">
        <v>265</v>
      </c>
      <c r="D551" s="56">
        <f t="shared" si="21"/>
        <v>1.0433070866141732</v>
      </c>
      <c r="E551" s="2">
        <f t="shared" si="22"/>
        <v>4.239555896768555E-2</v>
      </c>
      <c r="F551" s="2"/>
      <c r="G551" s="2"/>
      <c r="H551" s="2"/>
    </row>
    <row r="552" spans="1:8" ht="18.75" x14ac:dyDescent="0.3">
      <c r="A552" s="55">
        <v>37135</v>
      </c>
      <c r="B552">
        <v>793</v>
      </c>
      <c r="D552" s="56">
        <f t="shared" si="21"/>
        <v>3.122047244094488</v>
      </c>
      <c r="E552" s="2">
        <f t="shared" si="22"/>
        <v>1.1384889546163113</v>
      </c>
      <c r="F552" s="2"/>
      <c r="G552" s="2"/>
      <c r="H552" s="2"/>
    </row>
    <row r="553" spans="1:8" ht="18.75" x14ac:dyDescent="0.3">
      <c r="A553" s="55">
        <v>37165</v>
      </c>
      <c r="B553">
        <v>315</v>
      </c>
      <c r="D553" s="56">
        <f t="shared" si="21"/>
        <v>1.2401574803149606</v>
      </c>
      <c r="E553" s="2">
        <f t="shared" si="22"/>
        <v>0.21523837180709648</v>
      </c>
      <c r="F553" s="2"/>
      <c r="G553" s="2"/>
      <c r="H553" s="2"/>
    </row>
    <row r="554" spans="1:8" ht="18.75" x14ac:dyDescent="0.3">
      <c r="A554" s="55">
        <v>37196</v>
      </c>
      <c r="B554">
        <v>400</v>
      </c>
      <c r="D554" s="56">
        <f t="shared" si="21"/>
        <v>1.5748031496062993</v>
      </c>
      <c r="E554" s="2">
        <f t="shared" si="22"/>
        <v>0.45413028008944545</v>
      </c>
      <c r="F554" s="2"/>
      <c r="G554" s="2"/>
      <c r="H554" s="2"/>
    </row>
    <row r="555" spans="1:8" ht="18.75" x14ac:dyDescent="0.3">
      <c r="A555" s="55">
        <v>37226</v>
      </c>
      <c r="B555">
        <v>201</v>
      </c>
      <c r="D555" s="56">
        <f t="shared" si="21"/>
        <v>0.79133858267716539</v>
      </c>
      <c r="E555" s="2">
        <f t="shared" si="22"/>
        <v>-0.23402935895946078</v>
      </c>
      <c r="F555" s="2"/>
      <c r="G555" s="2"/>
      <c r="H555" s="2"/>
    </row>
    <row r="556" spans="1:8" ht="18.75" x14ac:dyDescent="0.3">
      <c r="A556" s="55">
        <v>37257</v>
      </c>
      <c r="B556">
        <v>728</v>
      </c>
      <c r="D556" s="56">
        <f t="shared" si="21"/>
        <v>2.8661417322834644</v>
      </c>
      <c r="E556" s="2">
        <f t="shared" si="22"/>
        <v>1.0529667811781493</v>
      </c>
      <c r="F556" s="2"/>
      <c r="G556" s="2"/>
      <c r="H556" s="2"/>
    </row>
    <row r="557" spans="1:8" ht="18.75" x14ac:dyDescent="0.3">
      <c r="A557" s="55">
        <v>37288</v>
      </c>
      <c r="B557">
        <v>142</v>
      </c>
      <c r="D557" s="56">
        <f t="shared" si="21"/>
        <v>0.55905511811023623</v>
      </c>
      <c r="E557" s="2">
        <f t="shared" si="22"/>
        <v>-0.58150720941727585</v>
      </c>
      <c r="F557" s="2"/>
      <c r="G557" s="2"/>
      <c r="H557" s="2"/>
    </row>
    <row r="558" spans="1:8" ht="18.75" x14ac:dyDescent="0.3">
      <c r="A558" s="55">
        <v>37316</v>
      </c>
      <c r="B558">
        <v>374</v>
      </c>
      <c r="D558" s="56">
        <f t="shared" si="21"/>
        <v>1.4724409448818898</v>
      </c>
      <c r="E558" s="2">
        <f t="shared" si="22"/>
        <v>0.38692153039599536</v>
      </c>
      <c r="F558" s="2"/>
      <c r="G558" s="2"/>
      <c r="H558" s="2"/>
    </row>
    <row r="559" spans="1:8" ht="18.75" x14ac:dyDescent="0.3">
      <c r="A559" s="55">
        <v>37347</v>
      </c>
      <c r="B559">
        <v>545</v>
      </c>
      <c r="D559" s="56">
        <f t="shared" si="21"/>
        <v>2.1456692913385829</v>
      </c>
      <c r="E559" s="2">
        <f t="shared" si="22"/>
        <v>0.76345152764470758</v>
      </c>
      <c r="F559" s="2"/>
      <c r="G559" s="2"/>
      <c r="H559" s="2"/>
    </row>
    <row r="560" spans="1:8" ht="18.75" x14ac:dyDescent="0.3">
      <c r="A560" s="55">
        <v>37377</v>
      </c>
      <c r="B560">
        <v>3080</v>
      </c>
      <c r="D560" s="56">
        <f t="shared" si="21"/>
        <v>12.125984251968504</v>
      </c>
      <c r="E560" s="2">
        <f t="shared" si="22"/>
        <v>2.4953506089490833</v>
      </c>
      <c r="F560" s="2"/>
      <c r="G560" s="2"/>
      <c r="H560" s="2"/>
    </row>
    <row r="561" spans="1:8" ht="18.75" x14ac:dyDescent="0.3">
      <c r="A561" s="55">
        <v>37408</v>
      </c>
      <c r="B561">
        <v>751</v>
      </c>
      <c r="D561" s="56">
        <f t="shared" si="21"/>
        <v>2.9566929133858268</v>
      </c>
      <c r="E561" s="2">
        <f t="shared" si="22"/>
        <v>1.0840713847455983</v>
      </c>
      <c r="F561" s="2"/>
      <c r="G561" s="2"/>
      <c r="H561" s="2"/>
    </row>
    <row r="562" spans="1:8" ht="18.75" x14ac:dyDescent="0.3">
      <c r="A562" s="55">
        <v>37438</v>
      </c>
      <c r="B562">
        <v>1022</v>
      </c>
      <c r="D562" s="56">
        <f t="shared" si="21"/>
        <v>4.0236220472440944</v>
      </c>
      <c r="E562" s="2">
        <f t="shared" si="22"/>
        <v>1.3921825037451132</v>
      </c>
      <c r="F562" s="2"/>
      <c r="G562" s="2"/>
      <c r="H562" s="2"/>
    </row>
    <row r="563" spans="1:8" ht="18.75" x14ac:dyDescent="0.3">
      <c r="A563" s="55">
        <v>37469</v>
      </c>
      <c r="B563">
        <v>645</v>
      </c>
      <c r="D563" s="56">
        <f t="shared" si="21"/>
        <v>2.5393700787401574</v>
      </c>
      <c r="E563" s="2">
        <f t="shared" si="22"/>
        <v>0.93191604977723586</v>
      </c>
      <c r="F563" s="2"/>
      <c r="G563" s="2"/>
      <c r="H563" s="2"/>
    </row>
    <row r="564" spans="1:8" ht="18.75" x14ac:dyDescent="0.3">
      <c r="A564" s="55">
        <v>37500</v>
      </c>
      <c r="B564">
        <v>1029</v>
      </c>
      <c r="D564" s="56">
        <f t="shared" si="21"/>
        <v>4.0511811023622046</v>
      </c>
      <c r="E564" s="2">
        <f t="shared" si="22"/>
        <v>1.3990084688155131</v>
      </c>
      <c r="F564" s="2"/>
      <c r="G564" s="2"/>
      <c r="H564" s="2"/>
    </row>
    <row r="565" spans="1:8" ht="18.75" x14ac:dyDescent="0.3">
      <c r="A565" s="55">
        <v>37530</v>
      </c>
      <c r="B565">
        <v>729</v>
      </c>
      <c r="D565" s="56">
        <f t="shared" si="21"/>
        <v>2.8700787401574801</v>
      </c>
      <c r="E565" s="2">
        <f t="shared" si="22"/>
        <v>1.0543394649901214</v>
      </c>
      <c r="F565" s="2"/>
      <c r="G565" s="2"/>
      <c r="H565" s="2"/>
    </row>
    <row r="566" spans="1:8" ht="18.75" x14ac:dyDescent="0.3">
      <c r="A566" s="55">
        <v>37561</v>
      </c>
      <c r="B566">
        <v>635</v>
      </c>
      <c r="D566" s="56">
        <f t="shared" si="21"/>
        <v>2.5</v>
      </c>
      <c r="E566" s="2">
        <f t="shared" si="22"/>
        <v>0.91629073187415511</v>
      </c>
      <c r="F566" s="2"/>
      <c r="G566" s="2"/>
      <c r="H566" s="2"/>
    </row>
    <row r="567" spans="1:8" ht="18.75" x14ac:dyDescent="0.3">
      <c r="A567" s="55">
        <v>37591</v>
      </c>
      <c r="B567">
        <v>175</v>
      </c>
      <c r="D567" s="56">
        <f t="shared" si="21"/>
        <v>0.6889763779527559</v>
      </c>
      <c r="E567" s="2">
        <f t="shared" si="22"/>
        <v>-0.37254829309502252</v>
      </c>
      <c r="F567" s="2"/>
      <c r="G567" s="2"/>
      <c r="H567" s="2"/>
    </row>
    <row r="568" spans="1:8" ht="18.75" x14ac:dyDescent="0.3">
      <c r="A568" s="55">
        <v>37622</v>
      </c>
      <c r="B568">
        <v>242</v>
      </c>
      <c r="D568" s="56">
        <f t="shared" si="21"/>
        <v>0.952755905511811</v>
      </c>
      <c r="E568" s="2">
        <f t="shared" si="22"/>
        <v>-4.8396540861850211E-2</v>
      </c>
      <c r="F568" s="2"/>
      <c r="G568" s="2"/>
      <c r="H568" s="2"/>
    </row>
    <row r="569" spans="1:8" ht="18.75" x14ac:dyDescent="0.3">
      <c r="A569" s="55">
        <v>37653</v>
      </c>
      <c r="B569">
        <v>370</v>
      </c>
      <c r="D569" s="56">
        <f t="shared" si="21"/>
        <v>1.4566929133858268</v>
      </c>
      <c r="E569" s="2">
        <f t="shared" si="22"/>
        <v>0.3761687386197336</v>
      </c>
      <c r="F569" s="2"/>
      <c r="G569" s="2"/>
      <c r="H569" s="2"/>
    </row>
    <row r="570" spans="1:8" ht="18.75" x14ac:dyDescent="0.3">
      <c r="A570" s="55">
        <v>37681</v>
      </c>
      <c r="B570">
        <v>217</v>
      </c>
      <c r="D570" s="56">
        <f t="shared" si="21"/>
        <v>0.85433070866141736</v>
      </c>
      <c r="E570" s="2">
        <f t="shared" si="22"/>
        <v>-0.15743691347807698</v>
      </c>
      <c r="F570" s="2"/>
      <c r="G570" s="2"/>
      <c r="H570" s="2"/>
    </row>
    <row r="571" spans="1:8" ht="18.75" x14ac:dyDescent="0.3">
      <c r="A571" s="55">
        <v>37712</v>
      </c>
      <c r="B571">
        <v>1084</v>
      </c>
      <c r="D571" s="56">
        <f t="shared" si="21"/>
        <v>4.2677165354330713</v>
      </c>
      <c r="E571" s="2">
        <f t="shared" si="22"/>
        <v>1.451078914981055</v>
      </c>
      <c r="F571" s="2"/>
      <c r="G571" s="2"/>
      <c r="H571" s="2"/>
    </row>
    <row r="572" spans="1:8" ht="18.75" x14ac:dyDescent="0.3">
      <c r="A572" s="55">
        <v>37742</v>
      </c>
      <c r="B572">
        <v>1005</v>
      </c>
      <c r="D572" s="56">
        <f t="shared" si="21"/>
        <v>3.9566929133858268</v>
      </c>
      <c r="E572" s="2">
        <f t="shared" si="22"/>
        <v>1.3754085534746396</v>
      </c>
      <c r="F572" s="2"/>
      <c r="G572" s="2"/>
      <c r="H572" s="2"/>
    </row>
    <row r="573" spans="1:8" ht="18.75" x14ac:dyDescent="0.3">
      <c r="A573" s="55">
        <v>37773</v>
      </c>
      <c r="B573">
        <v>1242</v>
      </c>
      <c r="D573" s="56">
        <f t="shared" si="21"/>
        <v>4.8897637795275593</v>
      </c>
      <c r="E573" s="2">
        <f t="shared" si="22"/>
        <v>1.5871439954748876</v>
      </c>
      <c r="F573" s="2"/>
      <c r="G573" s="2"/>
      <c r="H573" s="2"/>
    </row>
    <row r="574" spans="1:8" ht="18.75" x14ac:dyDescent="0.3">
      <c r="A574" s="55">
        <v>37803</v>
      </c>
      <c r="B574">
        <v>735</v>
      </c>
      <c r="D574" s="56">
        <f t="shared" si="21"/>
        <v>2.893700787401575</v>
      </c>
      <c r="E574" s="2">
        <f t="shared" si="22"/>
        <v>1.0625362321943002</v>
      </c>
      <c r="F574" s="2"/>
      <c r="G574" s="2"/>
      <c r="H574" s="2"/>
    </row>
    <row r="575" spans="1:8" ht="18.75" x14ac:dyDescent="0.3">
      <c r="A575" s="55">
        <v>37834</v>
      </c>
      <c r="B575">
        <v>662</v>
      </c>
      <c r="D575" s="56">
        <f t="shared" si="21"/>
        <v>2.606299212598425</v>
      </c>
      <c r="E575" s="2">
        <f t="shared" si="22"/>
        <v>0.95793128891847157</v>
      </c>
      <c r="F575" s="2"/>
      <c r="G575" s="2"/>
      <c r="H575" s="2"/>
    </row>
    <row r="576" spans="1:8" ht="18.75" x14ac:dyDescent="0.3">
      <c r="A576" s="55">
        <v>37865</v>
      </c>
      <c r="B576">
        <v>545</v>
      </c>
      <c r="D576" s="56">
        <f t="shared" si="21"/>
        <v>2.1456692913385829</v>
      </c>
      <c r="E576" s="2">
        <f t="shared" si="22"/>
        <v>0.76345152764470758</v>
      </c>
      <c r="F576" s="2"/>
      <c r="G576" s="2"/>
      <c r="H576" s="2"/>
    </row>
    <row r="577" spans="1:8" ht="18.75" x14ac:dyDescent="0.3">
      <c r="A577" s="55">
        <v>37895</v>
      </c>
      <c r="B577">
        <v>1268</v>
      </c>
      <c r="D577" s="56">
        <f t="shared" si="21"/>
        <v>4.9921259842519685</v>
      </c>
      <c r="E577" s="2">
        <f t="shared" si="22"/>
        <v>1.6078618679786347</v>
      </c>
      <c r="F577" s="2"/>
      <c r="G577" s="2"/>
      <c r="H577" s="2"/>
    </row>
    <row r="578" spans="1:8" ht="18.75" x14ac:dyDescent="0.3">
      <c r="A578" s="55">
        <v>37926</v>
      </c>
      <c r="B578">
        <v>345</v>
      </c>
      <c r="D578" s="56">
        <f t="shared" si="21"/>
        <v>1.3582677165354331</v>
      </c>
      <c r="E578" s="2">
        <f t="shared" si="22"/>
        <v>0.3062101500128232</v>
      </c>
      <c r="F578" s="2"/>
      <c r="G578" s="2"/>
      <c r="H578" s="2"/>
    </row>
    <row r="579" spans="1:8" ht="18.75" x14ac:dyDescent="0.3">
      <c r="A579" s="55">
        <v>37956</v>
      </c>
      <c r="B579">
        <v>368</v>
      </c>
      <c r="D579" s="56">
        <f t="shared" si="21"/>
        <v>1.4488188976377954</v>
      </c>
      <c r="E579" s="2">
        <f t="shared" si="22"/>
        <v>0.37074867115039439</v>
      </c>
      <c r="F579" s="2"/>
      <c r="G579" s="2"/>
      <c r="H579" s="2"/>
    </row>
    <row r="580" spans="1:8" ht="18.75" x14ac:dyDescent="0.3">
      <c r="A580" s="55">
        <v>37987</v>
      </c>
      <c r="B580">
        <v>230</v>
      </c>
      <c r="D580" s="56">
        <f t="shared" si="21"/>
        <v>0.90551181102362199</v>
      </c>
      <c r="E580" s="2">
        <f t="shared" si="22"/>
        <v>-9.9254958095341267E-2</v>
      </c>
      <c r="F580" s="2"/>
      <c r="G580" s="2"/>
      <c r="H580" s="2"/>
    </row>
    <row r="581" spans="1:8" ht="18.75" x14ac:dyDescent="0.3">
      <c r="A581" s="55">
        <v>38018</v>
      </c>
      <c r="B581">
        <v>344</v>
      </c>
      <c r="D581" s="56">
        <f t="shared" ref="D581:D644" si="23">B581/($C$4*10)</f>
        <v>1.3543307086614174</v>
      </c>
      <c r="E581" s="2">
        <f t="shared" ref="E581:E644" si="24">LN(D581)</f>
        <v>0.30330739035486182</v>
      </c>
      <c r="F581" s="2"/>
      <c r="G581" s="2"/>
      <c r="H581" s="2"/>
    </row>
    <row r="582" spans="1:8" ht="18.75" x14ac:dyDescent="0.3">
      <c r="A582" s="55">
        <v>38047</v>
      </c>
      <c r="B582">
        <v>1032</v>
      </c>
      <c r="D582" s="56">
        <f t="shared" si="23"/>
        <v>4.0629921259842519</v>
      </c>
      <c r="E582" s="2">
        <f t="shared" si="24"/>
        <v>1.4019196790229715</v>
      </c>
      <c r="F582" s="2"/>
      <c r="G582" s="2"/>
      <c r="H582" s="2"/>
    </row>
    <row r="583" spans="1:8" ht="18.75" x14ac:dyDescent="0.3">
      <c r="A583" s="55">
        <v>38078</v>
      </c>
      <c r="B583">
        <v>454</v>
      </c>
      <c r="D583" s="56">
        <f t="shared" si="23"/>
        <v>1.7874015748031495</v>
      </c>
      <c r="E583" s="2">
        <f t="shared" si="24"/>
        <v>0.5807629310228114</v>
      </c>
      <c r="F583" s="2"/>
      <c r="G583" s="2"/>
      <c r="H583" s="2"/>
    </row>
    <row r="584" spans="1:8" ht="18.75" x14ac:dyDescent="0.3">
      <c r="A584" s="55">
        <v>38108</v>
      </c>
      <c r="B584">
        <v>1265</v>
      </c>
      <c r="D584" s="56">
        <f t="shared" si="23"/>
        <v>4.9803149606299213</v>
      </c>
      <c r="E584" s="2">
        <f t="shared" si="24"/>
        <v>1.605493134143084</v>
      </c>
      <c r="F584" s="2"/>
      <c r="G584" s="2"/>
      <c r="H584" s="2"/>
    </row>
    <row r="585" spans="1:8" ht="18.75" x14ac:dyDescent="0.3">
      <c r="A585" s="55">
        <v>38139</v>
      </c>
      <c r="B585">
        <v>2524</v>
      </c>
      <c r="D585" s="56">
        <f t="shared" si="23"/>
        <v>9.9370078740157481</v>
      </c>
      <c r="E585" s="2">
        <f t="shared" si="24"/>
        <v>2.2962659566425674</v>
      </c>
      <c r="F585" s="2"/>
      <c r="G585" s="2"/>
      <c r="H585" s="2"/>
    </row>
    <row r="586" spans="1:8" ht="18.75" x14ac:dyDescent="0.3">
      <c r="A586" s="55">
        <v>38169</v>
      </c>
      <c r="B586">
        <v>1086</v>
      </c>
      <c r="D586" s="56">
        <f t="shared" si="23"/>
        <v>4.2755905511811028</v>
      </c>
      <c r="E586" s="2">
        <f t="shared" si="24"/>
        <v>1.4529222334753442</v>
      </c>
      <c r="F586" s="2"/>
      <c r="G586" s="2"/>
      <c r="H586" s="2"/>
    </row>
    <row r="587" spans="1:8" ht="18.75" x14ac:dyDescent="0.3">
      <c r="A587" s="55">
        <v>38200</v>
      </c>
      <c r="B587">
        <v>1434</v>
      </c>
      <c r="D587" s="56">
        <f t="shared" si="23"/>
        <v>5.6456692913385824</v>
      </c>
      <c r="E587" s="2">
        <f t="shared" si="24"/>
        <v>1.7308887541410289</v>
      </c>
      <c r="F587" s="2"/>
      <c r="G587" s="2"/>
      <c r="H587" s="2"/>
    </row>
    <row r="588" spans="1:8" ht="18.75" x14ac:dyDescent="0.3">
      <c r="A588" s="55">
        <v>38231</v>
      </c>
      <c r="B588">
        <v>175</v>
      </c>
      <c r="D588" s="56">
        <f t="shared" si="23"/>
        <v>0.6889763779527559</v>
      </c>
      <c r="E588" s="2">
        <f t="shared" si="24"/>
        <v>-0.37254829309502252</v>
      </c>
      <c r="F588" s="2"/>
      <c r="G588" s="2"/>
      <c r="H588" s="2"/>
    </row>
    <row r="589" spans="1:8" ht="18.75" x14ac:dyDescent="0.3">
      <c r="A589" s="55">
        <v>38261</v>
      </c>
      <c r="B589">
        <v>859</v>
      </c>
      <c r="D589" s="56">
        <f t="shared" si="23"/>
        <v>3.3818897637795278</v>
      </c>
      <c r="E589" s="2">
        <f t="shared" si="24"/>
        <v>1.2184346549657188</v>
      </c>
      <c r="F589" s="2"/>
      <c r="G589" s="2"/>
      <c r="H589" s="2"/>
    </row>
    <row r="590" spans="1:8" ht="18.75" x14ac:dyDescent="0.3">
      <c r="A590" s="55">
        <v>38292</v>
      </c>
      <c r="B590">
        <v>529</v>
      </c>
      <c r="D590" s="56">
        <f t="shared" si="23"/>
        <v>2.0826771653543306</v>
      </c>
      <c r="E590" s="2">
        <f t="shared" si="24"/>
        <v>0.73365416483976276</v>
      </c>
      <c r="F590" s="2"/>
      <c r="G590" s="2"/>
      <c r="H590" s="2"/>
    </row>
    <row r="591" spans="1:8" ht="18.75" x14ac:dyDescent="0.3">
      <c r="A591" s="55">
        <v>38322</v>
      </c>
      <c r="B591">
        <v>90</v>
      </c>
      <c r="D591" s="56">
        <f t="shared" si="23"/>
        <v>0.3543307086614173</v>
      </c>
      <c r="E591" s="2">
        <f t="shared" si="24"/>
        <v>-1.0375245966882716</v>
      </c>
      <c r="F591" s="2"/>
      <c r="G591" s="2"/>
      <c r="H591" s="2"/>
    </row>
    <row r="592" spans="1:8" ht="18.75" x14ac:dyDescent="0.3">
      <c r="A592" s="55">
        <v>38353</v>
      </c>
      <c r="B592">
        <v>261</v>
      </c>
      <c r="D592" s="56">
        <f t="shared" si="23"/>
        <v>1.0275590551181102</v>
      </c>
      <c r="E592" s="2">
        <f t="shared" si="24"/>
        <v>2.7186140304156781E-2</v>
      </c>
      <c r="F592" s="2"/>
      <c r="G592" s="2"/>
      <c r="H592" s="2"/>
    </row>
    <row r="593" spans="1:8" ht="18.75" x14ac:dyDescent="0.3">
      <c r="A593" s="55">
        <v>38384</v>
      </c>
      <c r="B593">
        <v>267</v>
      </c>
      <c r="D593" s="56">
        <f t="shared" si="23"/>
        <v>1.0511811023622046</v>
      </c>
      <c r="E593" s="2">
        <f t="shared" si="24"/>
        <v>4.9914391381712858E-2</v>
      </c>
      <c r="F593" s="2"/>
      <c r="G593" s="2"/>
      <c r="H593" s="2"/>
    </row>
    <row r="594" spans="1:8" ht="18.75" x14ac:dyDescent="0.3">
      <c r="A594" s="55">
        <v>38412</v>
      </c>
      <c r="B594">
        <v>386</v>
      </c>
      <c r="D594" s="56">
        <f t="shared" si="23"/>
        <v>1.5196850393700787</v>
      </c>
      <c r="E594" s="2">
        <f t="shared" si="24"/>
        <v>0.41850310244629424</v>
      </c>
      <c r="F594" s="2"/>
      <c r="G594" s="2"/>
      <c r="H594" s="2"/>
    </row>
    <row r="595" spans="1:8" ht="18.75" x14ac:dyDescent="0.3">
      <c r="A595" s="55">
        <v>38443</v>
      </c>
      <c r="B595">
        <v>1165</v>
      </c>
      <c r="D595" s="56">
        <f t="shared" si="23"/>
        <v>4.5866141732283463</v>
      </c>
      <c r="E595" s="2">
        <f t="shared" si="24"/>
        <v>1.5231420989812643</v>
      </c>
      <c r="F595" s="2"/>
      <c r="G595" s="2"/>
      <c r="H595" s="2"/>
    </row>
    <row r="596" spans="1:8" ht="18.75" x14ac:dyDescent="0.3">
      <c r="A596" s="55">
        <v>38473</v>
      </c>
      <c r="B596">
        <v>1478</v>
      </c>
      <c r="D596" s="56">
        <f t="shared" si="23"/>
        <v>5.8188976377952759</v>
      </c>
      <c r="E596" s="2">
        <f t="shared" si="24"/>
        <v>1.7611108344896105</v>
      </c>
      <c r="F596" s="2"/>
      <c r="G596" s="2"/>
      <c r="H596" s="2"/>
    </row>
    <row r="597" spans="1:8" ht="18.75" x14ac:dyDescent="0.3">
      <c r="A597" s="55">
        <v>38504</v>
      </c>
      <c r="B597">
        <v>877</v>
      </c>
      <c r="D597" s="56">
        <f t="shared" si="23"/>
        <v>3.4527559055118111</v>
      </c>
      <c r="E597" s="2">
        <f t="shared" si="24"/>
        <v>1.2391727253536464</v>
      </c>
      <c r="F597" s="2"/>
      <c r="G597" s="2"/>
      <c r="H597" s="2"/>
    </row>
    <row r="598" spans="1:8" ht="18.75" x14ac:dyDescent="0.3">
      <c r="A598" s="55">
        <v>38534</v>
      </c>
      <c r="B598">
        <v>706</v>
      </c>
      <c r="D598" s="56">
        <f t="shared" si="23"/>
        <v>2.7795275590551181</v>
      </c>
      <c r="E598" s="2">
        <f t="shared" si="24"/>
        <v>1.0222809704747056</v>
      </c>
      <c r="F598" s="2"/>
      <c r="G598" s="2"/>
      <c r="H598" s="2"/>
    </row>
    <row r="599" spans="1:8" ht="18.75" x14ac:dyDescent="0.3">
      <c r="A599" s="55">
        <v>38565</v>
      </c>
      <c r="B599">
        <v>1158</v>
      </c>
      <c r="D599" s="56">
        <f t="shared" si="23"/>
        <v>4.5590551181102361</v>
      </c>
      <c r="E599" s="2">
        <f t="shared" si="24"/>
        <v>1.517115391114404</v>
      </c>
      <c r="F599" s="2"/>
      <c r="G599" s="2"/>
      <c r="H599" s="2"/>
    </row>
    <row r="600" spans="1:8" ht="18.75" x14ac:dyDescent="0.3">
      <c r="A600" s="55">
        <v>38596</v>
      </c>
      <c r="B600">
        <v>587</v>
      </c>
      <c r="D600" s="56">
        <f t="shared" si="23"/>
        <v>2.311023622047244</v>
      </c>
      <c r="E600" s="2">
        <f t="shared" si="24"/>
        <v>0.83769055280955984</v>
      </c>
      <c r="F600" s="2"/>
      <c r="G600" s="2"/>
      <c r="H600" s="2"/>
    </row>
    <row r="601" spans="1:8" ht="18.75" x14ac:dyDescent="0.3">
      <c r="A601" s="55">
        <v>38626</v>
      </c>
      <c r="B601">
        <v>92</v>
      </c>
      <c r="D601" s="56">
        <f t="shared" si="23"/>
        <v>0.36220472440944884</v>
      </c>
      <c r="E601" s="2">
        <f t="shared" si="24"/>
        <v>-1.0155456899694961</v>
      </c>
      <c r="F601" s="2"/>
      <c r="G601" s="2"/>
      <c r="H601" s="2"/>
    </row>
    <row r="602" spans="1:8" ht="18.75" x14ac:dyDescent="0.3">
      <c r="A602" s="55">
        <v>38657</v>
      </c>
      <c r="B602">
        <v>326</v>
      </c>
      <c r="D602" s="56">
        <f t="shared" si="23"/>
        <v>1.2834645669291338</v>
      </c>
      <c r="E602" s="2">
        <f t="shared" si="24"/>
        <v>0.24956311434817102</v>
      </c>
      <c r="F602" s="2"/>
      <c r="G602" s="2"/>
      <c r="H602" s="2"/>
    </row>
    <row r="603" spans="1:8" ht="18.75" x14ac:dyDescent="0.3">
      <c r="A603" s="55">
        <v>38687</v>
      </c>
      <c r="B603">
        <v>152</v>
      </c>
      <c r="D603" s="56">
        <f t="shared" si="23"/>
        <v>0.59842519685039375</v>
      </c>
      <c r="E603" s="2">
        <f t="shared" si="24"/>
        <v>-0.51345374617226014</v>
      </c>
      <c r="F603" s="2"/>
      <c r="G603" s="2"/>
      <c r="H603" s="2"/>
    </row>
    <row r="604" spans="1:8" ht="18.75" x14ac:dyDescent="0.3">
      <c r="A604" s="55">
        <v>38718</v>
      </c>
      <c r="B604">
        <v>91</v>
      </c>
      <c r="D604" s="56">
        <f t="shared" si="23"/>
        <v>0.35826771653543305</v>
      </c>
      <c r="E604" s="2">
        <f t="shared" si="24"/>
        <v>-1.0264747605016866</v>
      </c>
      <c r="F604" s="2"/>
      <c r="G604" s="2"/>
      <c r="H604" s="2"/>
    </row>
    <row r="605" spans="1:8" ht="18.75" x14ac:dyDescent="0.3">
      <c r="A605" s="55">
        <v>38749</v>
      </c>
      <c r="B605">
        <v>435</v>
      </c>
      <c r="D605" s="56">
        <f t="shared" si="23"/>
        <v>1.7125984251968505</v>
      </c>
      <c r="E605" s="2">
        <f t="shared" si="24"/>
        <v>0.5380117640701475</v>
      </c>
      <c r="F605" s="2"/>
      <c r="G605" s="2"/>
      <c r="H605" s="2"/>
    </row>
    <row r="606" spans="1:8" ht="18.75" x14ac:dyDescent="0.3">
      <c r="A606" s="55">
        <v>38777</v>
      </c>
      <c r="B606">
        <v>89</v>
      </c>
      <c r="D606" s="56">
        <f t="shared" si="23"/>
        <v>0.35039370078740156</v>
      </c>
      <c r="E606" s="2">
        <f t="shared" si="24"/>
        <v>-1.0486978972863967</v>
      </c>
      <c r="F606" s="2"/>
      <c r="G606" s="2"/>
      <c r="H606" s="2"/>
    </row>
    <row r="607" spans="1:8" ht="18.75" x14ac:dyDescent="0.3">
      <c r="A607" s="55">
        <v>38808</v>
      </c>
      <c r="B607">
        <v>600</v>
      </c>
      <c r="D607" s="56">
        <f t="shared" si="23"/>
        <v>2.3622047244094486</v>
      </c>
      <c r="E607" s="2">
        <f t="shared" si="24"/>
        <v>0.85959538819760972</v>
      </c>
      <c r="F607" s="2"/>
      <c r="G607" s="2"/>
      <c r="H607" s="2"/>
    </row>
    <row r="608" spans="1:8" ht="18.75" x14ac:dyDescent="0.3">
      <c r="A608" s="55">
        <v>38838</v>
      </c>
      <c r="B608">
        <v>856</v>
      </c>
      <c r="D608" s="56">
        <f t="shared" si="23"/>
        <v>3.3700787401574801</v>
      </c>
      <c r="E608" s="2">
        <f t="shared" si="24"/>
        <v>1.2149361091232054</v>
      </c>
      <c r="F608" s="2"/>
      <c r="G608" s="2"/>
      <c r="H608" s="2"/>
    </row>
    <row r="609" spans="1:8" ht="18.75" x14ac:dyDescent="0.3">
      <c r="A609" s="55">
        <v>38869</v>
      </c>
      <c r="B609">
        <v>1930</v>
      </c>
      <c r="D609" s="56">
        <f t="shared" si="23"/>
        <v>7.5984251968503935</v>
      </c>
      <c r="E609" s="2">
        <f t="shared" si="24"/>
        <v>2.0279410148803945</v>
      </c>
      <c r="F609" s="2"/>
      <c r="G609" s="2"/>
      <c r="H609" s="2"/>
    </row>
    <row r="610" spans="1:8" ht="18.75" x14ac:dyDescent="0.3">
      <c r="A610" s="55">
        <v>38899</v>
      </c>
      <c r="B610">
        <v>1042</v>
      </c>
      <c r="D610" s="56">
        <f t="shared" si="23"/>
        <v>4.1023622047244093</v>
      </c>
      <c r="E610" s="2">
        <f t="shared" si="24"/>
        <v>1.4115629552947755</v>
      </c>
      <c r="F610" s="2"/>
      <c r="G610" s="2"/>
      <c r="H610" s="2"/>
    </row>
    <row r="611" spans="1:8" ht="18.75" x14ac:dyDescent="0.3">
      <c r="A611" s="55">
        <v>38930</v>
      </c>
      <c r="B611">
        <v>432</v>
      </c>
      <c r="D611" s="56">
        <f t="shared" si="23"/>
        <v>1.7007874015748032</v>
      </c>
      <c r="E611" s="2">
        <f t="shared" si="24"/>
        <v>0.53109132122557379</v>
      </c>
      <c r="F611" s="2"/>
      <c r="G611" s="2"/>
      <c r="H611" s="2"/>
    </row>
    <row r="612" spans="1:8" ht="18.75" x14ac:dyDescent="0.3">
      <c r="A612" s="55">
        <v>38961</v>
      </c>
      <c r="B612">
        <v>469</v>
      </c>
      <c r="D612" s="56">
        <f t="shared" si="23"/>
        <v>1.8464566929133859</v>
      </c>
      <c r="E612" s="2">
        <f t="shared" si="24"/>
        <v>0.61326850142774281</v>
      </c>
      <c r="F612" s="2"/>
      <c r="G612" s="2"/>
      <c r="H612" s="2"/>
    </row>
    <row r="613" spans="1:8" ht="18.75" x14ac:dyDescent="0.3">
      <c r="A613" s="55">
        <v>38991</v>
      </c>
      <c r="B613">
        <v>267</v>
      </c>
      <c r="D613" s="56">
        <f t="shared" si="23"/>
        <v>1.0511811023622046</v>
      </c>
      <c r="E613" s="2">
        <f t="shared" si="24"/>
        <v>4.9914391381712858E-2</v>
      </c>
      <c r="F613" s="2"/>
      <c r="G613" s="2"/>
      <c r="H613" s="2"/>
    </row>
    <row r="614" spans="1:8" ht="18.75" x14ac:dyDescent="0.3">
      <c r="A614" s="55">
        <v>39022</v>
      </c>
      <c r="B614">
        <v>397</v>
      </c>
      <c r="D614" s="56">
        <f t="shared" si="23"/>
        <v>1.5629921259842521</v>
      </c>
      <c r="E614" s="2">
        <f t="shared" si="24"/>
        <v>0.44660201366865387</v>
      </c>
      <c r="F614" s="2"/>
      <c r="G614" s="2"/>
      <c r="H614" s="2"/>
    </row>
    <row r="615" spans="1:8" ht="18.75" x14ac:dyDescent="0.3">
      <c r="A615" s="55">
        <v>39052</v>
      </c>
      <c r="B615">
        <v>533</v>
      </c>
      <c r="D615" s="56">
        <f t="shared" si="23"/>
        <v>2.0984251968503935</v>
      </c>
      <c r="E615" s="2">
        <f t="shared" si="24"/>
        <v>0.74118715714730787</v>
      </c>
      <c r="F615" s="2"/>
      <c r="G615" s="2"/>
      <c r="H615" s="2"/>
    </row>
    <row r="616" spans="1:8" ht="18.75" x14ac:dyDescent="0.3">
      <c r="A616" s="55">
        <v>39083</v>
      </c>
      <c r="B616">
        <v>373</v>
      </c>
      <c r="D616" s="56">
        <f t="shared" si="23"/>
        <v>1.4685039370078741</v>
      </c>
      <c r="E616" s="2">
        <f t="shared" si="24"/>
        <v>0.384244152625279</v>
      </c>
      <c r="F616" s="2"/>
      <c r="G616" s="2"/>
      <c r="H616" s="2"/>
    </row>
    <row r="617" spans="1:8" ht="18.75" x14ac:dyDescent="0.3">
      <c r="A617" s="55">
        <v>39114</v>
      </c>
      <c r="B617">
        <v>618</v>
      </c>
      <c r="D617" s="56">
        <f t="shared" si="23"/>
        <v>2.4330708661417324</v>
      </c>
      <c r="E617" s="2">
        <f t="shared" si="24"/>
        <v>0.88915419043915422</v>
      </c>
      <c r="F617" s="2"/>
      <c r="G617" s="2"/>
      <c r="H617" s="2"/>
    </row>
    <row r="618" spans="1:8" ht="18.75" x14ac:dyDescent="0.3">
      <c r="A618" s="55">
        <v>39142</v>
      </c>
      <c r="B618">
        <v>408</v>
      </c>
      <c r="D618" s="56">
        <f t="shared" si="23"/>
        <v>1.6062992125984252</v>
      </c>
      <c r="E618" s="2">
        <f t="shared" si="24"/>
        <v>0.47393290738562516</v>
      </c>
      <c r="F618" s="2"/>
      <c r="G618" s="2"/>
      <c r="H618" s="2"/>
    </row>
    <row r="619" spans="1:8" ht="18.75" x14ac:dyDescent="0.3">
      <c r="A619" s="55">
        <v>39173</v>
      </c>
      <c r="B619">
        <v>555</v>
      </c>
      <c r="D619" s="56">
        <f t="shared" si="23"/>
        <v>2.1850393700787403</v>
      </c>
      <c r="E619" s="2">
        <f t="shared" si="24"/>
        <v>0.78163384672789793</v>
      </c>
      <c r="F619" s="2"/>
      <c r="G619" s="2"/>
      <c r="H619" s="2"/>
    </row>
    <row r="620" spans="1:8" ht="18.75" x14ac:dyDescent="0.3">
      <c r="A620" s="55">
        <v>39203</v>
      </c>
      <c r="B620">
        <v>1892</v>
      </c>
      <c r="D620" s="56">
        <f t="shared" si="23"/>
        <v>7.4488188976377954</v>
      </c>
      <c r="E620" s="2">
        <f t="shared" si="24"/>
        <v>2.0080554825932868</v>
      </c>
      <c r="F620" s="2"/>
      <c r="G620" s="2"/>
      <c r="H620" s="2"/>
    </row>
    <row r="621" spans="1:8" ht="18.75" x14ac:dyDescent="0.3">
      <c r="A621" s="55">
        <v>39234</v>
      </c>
      <c r="B621">
        <v>653</v>
      </c>
      <c r="D621" s="56">
        <f t="shared" si="23"/>
        <v>2.5708661417322833</v>
      </c>
      <c r="E621" s="2">
        <f t="shared" si="24"/>
        <v>0.94424286225789444</v>
      </c>
      <c r="F621" s="2"/>
      <c r="G621" s="2"/>
      <c r="H621" s="2"/>
    </row>
    <row r="622" spans="1:8" ht="18.75" x14ac:dyDescent="0.3">
      <c r="A622" s="55">
        <v>39264</v>
      </c>
      <c r="B622">
        <v>264</v>
      </c>
      <c r="D622" s="56">
        <f t="shared" si="23"/>
        <v>1.0393700787401574</v>
      </c>
      <c r="E622" s="2">
        <f t="shared" si="24"/>
        <v>3.8614836127779516E-2</v>
      </c>
      <c r="F622" s="2"/>
      <c r="G622" s="2"/>
      <c r="H622" s="2"/>
    </row>
    <row r="623" spans="1:8" ht="18.75" x14ac:dyDescent="0.3">
      <c r="A623" s="55">
        <v>39295</v>
      </c>
      <c r="B623">
        <v>642</v>
      </c>
      <c r="D623" s="56">
        <f t="shared" si="23"/>
        <v>2.5275590551181102</v>
      </c>
      <c r="E623" s="2">
        <f t="shared" si="24"/>
        <v>0.92725403667142459</v>
      </c>
      <c r="F623" s="2"/>
      <c r="G623" s="2"/>
      <c r="H623" s="2"/>
    </row>
    <row r="624" spans="1:8" ht="18.75" x14ac:dyDescent="0.3">
      <c r="A624" s="55">
        <v>39326</v>
      </c>
      <c r="B624">
        <v>1209</v>
      </c>
      <c r="D624" s="56">
        <f t="shared" si="23"/>
        <v>4.7598425196850398</v>
      </c>
      <c r="E624" s="2">
        <f t="shared" si="24"/>
        <v>1.5602145835962562</v>
      </c>
      <c r="F624" s="2"/>
      <c r="G624" s="2"/>
      <c r="H624" s="2"/>
    </row>
    <row r="625" spans="1:8" ht="18.75" x14ac:dyDescent="0.3">
      <c r="A625" s="55">
        <v>39356</v>
      </c>
      <c r="B625">
        <v>541</v>
      </c>
      <c r="D625" s="56">
        <f t="shared" si="23"/>
        <v>2.1299212598425199</v>
      </c>
      <c r="E625" s="2">
        <f t="shared" si="24"/>
        <v>0.75608501182794507</v>
      </c>
      <c r="F625" s="2"/>
      <c r="G625" s="2"/>
      <c r="H625" s="2"/>
    </row>
    <row r="626" spans="1:8" ht="18.75" x14ac:dyDescent="0.3">
      <c r="A626" s="55">
        <v>39387</v>
      </c>
      <c r="B626">
        <v>218</v>
      </c>
      <c r="D626" s="56">
        <f t="shared" si="23"/>
        <v>0.8582677165354331</v>
      </c>
      <c r="E626" s="2">
        <f t="shared" si="24"/>
        <v>-0.15283920422944755</v>
      </c>
      <c r="F626" s="2"/>
      <c r="G626" s="2"/>
      <c r="H626" s="2"/>
    </row>
    <row r="627" spans="1:8" ht="18.75" x14ac:dyDescent="0.3">
      <c r="A627" s="55">
        <v>39417</v>
      </c>
      <c r="B627">
        <v>187</v>
      </c>
      <c r="D627" s="56">
        <f t="shared" si="23"/>
        <v>0.73622047244094491</v>
      </c>
      <c r="E627" s="2">
        <f t="shared" si="24"/>
        <v>-0.30622565016394993</v>
      </c>
      <c r="F627" s="2"/>
      <c r="G627" s="2"/>
      <c r="H627" s="2"/>
    </row>
    <row r="628" spans="1:8" ht="18.75" x14ac:dyDescent="0.3">
      <c r="A628" s="55">
        <v>39448</v>
      </c>
      <c r="B628">
        <v>195</v>
      </c>
      <c r="D628" s="56">
        <f t="shared" si="23"/>
        <v>0.76771653543307083</v>
      </c>
      <c r="E628" s="2">
        <f t="shared" si="24"/>
        <v>-0.26433470845478985</v>
      </c>
      <c r="F628" s="2"/>
      <c r="G628" s="2"/>
      <c r="H628" s="2"/>
    </row>
    <row r="629" spans="1:8" ht="18.75" x14ac:dyDescent="0.3">
      <c r="A629" s="55">
        <v>39479</v>
      </c>
      <c r="B629">
        <v>170</v>
      </c>
      <c r="D629" s="56">
        <f t="shared" si="23"/>
        <v>0.6692913385826772</v>
      </c>
      <c r="E629" s="2">
        <f t="shared" si="24"/>
        <v>-0.40153582996827475</v>
      </c>
      <c r="F629" s="2"/>
      <c r="G629" s="2"/>
      <c r="H629" s="2"/>
    </row>
    <row r="630" spans="1:8" ht="18.75" x14ac:dyDescent="0.3">
      <c r="A630" s="55">
        <v>39508</v>
      </c>
      <c r="B630">
        <v>307</v>
      </c>
      <c r="D630" s="56">
        <f t="shared" si="23"/>
        <v>1.2086614173228347</v>
      </c>
      <c r="E630" s="2">
        <f t="shared" si="24"/>
        <v>0.18951348056866063</v>
      </c>
      <c r="F630" s="2"/>
      <c r="G630" s="2"/>
      <c r="H630" s="2"/>
    </row>
    <row r="631" spans="1:8" ht="18.75" x14ac:dyDescent="0.3">
      <c r="A631" s="55">
        <v>39539</v>
      </c>
      <c r="B631">
        <v>1097</v>
      </c>
      <c r="D631" s="56">
        <f t="shared" si="23"/>
        <v>4.3188976377952759</v>
      </c>
      <c r="E631" s="2">
        <f t="shared" si="24"/>
        <v>1.4630001932566938</v>
      </c>
      <c r="F631" s="2"/>
      <c r="G631" s="2"/>
      <c r="H631" s="2"/>
    </row>
    <row r="632" spans="1:8" ht="18.75" x14ac:dyDescent="0.3">
      <c r="A632" s="55">
        <v>39569</v>
      </c>
      <c r="B632">
        <v>818</v>
      </c>
      <c r="D632" s="56">
        <f t="shared" si="23"/>
        <v>3.2204724409448819</v>
      </c>
      <c r="E632" s="2">
        <f t="shared" si="24"/>
        <v>1.1695280695842105</v>
      </c>
      <c r="F632" s="2"/>
      <c r="G632" s="2"/>
      <c r="H632" s="2"/>
    </row>
    <row r="633" spans="1:8" ht="18.75" x14ac:dyDescent="0.3">
      <c r="A633" s="55">
        <v>39600</v>
      </c>
      <c r="B633">
        <v>963</v>
      </c>
      <c r="D633" s="56">
        <f t="shared" si="23"/>
        <v>3.7913385826771653</v>
      </c>
      <c r="E633" s="2">
        <f t="shared" si="24"/>
        <v>1.332719144779589</v>
      </c>
      <c r="F633" s="2"/>
      <c r="G633" s="2"/>
      <c r="H633" s="2"/>
    </row>
    <row r="634" spans="1:8" ht="18.75" x14ac:dyDescent="0.3">
      <c r="A634" s="55">
        <v>39630</v>
      </c>
      <c r="B634">
        <v>1574</v>
      </c>
      <c r="D634" s="56">
        <f t="shared" si="23"/>
        <v>6.1968503937007871</v>
      </c>
      <c r="E634" s="2">
        <f t="shared" si="24"/>
        <v>1.8240411619588119</v>
      </c>
      <c r="F634" s="2"/>
      <c r="G634" s="2"/>
      <c r="H634" s="2"/>
    </row>
    <row r="635" spans="1:8" ht="18.75" x14ac:dyDescent="0.3">
      <c r="A635" s="55">
        <v>39661</v>
      </c>
      <c r="B635">
        <v>1048</v>
      </c>
      <c r="D635" s="56">
        <f t="shared" si="23"/>
        <v>4.1259842519685037</v>
      </c>
      <c r="E635" s="2">
        <f t="shared" si="24"/>
        <v>1.4173045978624508</v>
      </c>
      <c r="F635" s="2"/>
      <c r="G635" s="2"/>
      <c r="H635" s="2"/>
    </row>
    <row r="636" spans="1:8" ht="18.75" x14ac:dyDescent="0.3">
      <c r="A636" s="55">
        <v>39692</v>
      </c>
      <c r="B636">
        <v>267</v>
      </c>
      <c r="D636" s="56">
        <f t="shared" si="23"/>
        <v>1.0511811023622046</v>
      </c>
      <c r="E636" s="2">
        <f t="shared" si="24"/>
        <v>4.9914391381712858E-2</v>
      </c>
      <c r="F636" s="2"/>
      <c r="G636" s="2"/>
      <c r="H636" s="2"/>
    </row>
    <row r="637" spans="1:8" ht="18.75" x14ac:dyDescent="0.3">
      <c r="A637" s="55">
        <v>39722</v>
      </c>
      <c r="B637">
        <v>911</v>
      </c>
      <c r="D637" s="56">
        <f t="shared" si="23"/>
        <v>3.5866141732283463</v>
      </c>
      <c r="E637" s="2">
        <f t="shared" si="24"/>
        <v>1.2772086302414216</v>
      </c>
      <c r="F637" s="2"/>
      <c r="G637" s="2"/>
      <c r="H637" s="2"/>
    </row>
    <row r="638" spans="1:8" ht="18.75" x14ac:dyDescent="0.3">
      <c r="A638" s="55">
        <v>39753</v>
      </c>
      <c r="B638">
        <v>38</v>
      </c>
      <c r="D638" s="56">
        <f t="shared" si="23"/>
        <v>0.14960629921259844</v>
      </c>
      <c r="E638" s="2">
        <f t="shared" si="24"/>
        <v>-1.8997481072921507</v>
      </c>
      <c r="F638" s="2"/>
      <c r="G638" s="2"/>
      <c r="H638" s="2"/>
    </row>
    <row r="639" spans="1:8" ht="18.75" x14ac:dyDescent="0.3">
      <c r="A639" s="55">
        <v>39783</v>
      </c>
      <c r="B639">
        <v>2</v>
      </c>
      <c r="D639" s="56">
        <f t="shared" si="23"/>
        <v>7.874015748031496E-3</v>
      </c>
      <c r="E639" s="2">
        <f t="shared" si="24"/>
        <v>-4.8441870864585912</v>
      </c>
      <c r="F639" s="2"/>
      <c r="G639" s="2"/>
      <c r="H639" s="2"/>
    </row>
    <row r="640" spans="1:8" ht="18.75" x14ac:dyDescent="0.3">
      <c r="A640" s="55">
        <v>39814</v>
      </c>
      <c r="B640">
        <v>130</v>
      </c>
      <c r="D640" s="56">
        <f t="shared" si="23"/>
        <v>0.51181102362204722</v>
      </c>
      <c r="E640" s="2">
        <f t="shared" si="24"/>
        <v>-0.66979981656295418</v>
      </c>
      <c r="F640" s="2"/>
      <c r="G640" s="2"/>
      <c r="H640" s="2"/>
    </row>
    <row r="641" spans="1:8" ht="18.75" x14ac:dyDescent="0.3">
      <c r="A641" s="55">
        <v>39845</v>
      </c>
      <c r="B641">
        <v>399</v>
      </c>
      <c r="D641" s="56">
        <f t="shared" si="23"/>
        <v>1.5708661417322836</v>
      </c>
      <c r="E641" s="2">
        <f t="shared" si="24"/>
        <v>0.45162714987132696</v>
      </c>
      <c r="F641" s="2"/>
      <c r="G641" s="2"/>
      <c r="H641" s="2"/>
    </row>
    <row r="642" spans="1:8" ht="18.75" x14ac:dyDescent="0.3">
      <c r="A642" s="55">
        <v>39873</v>
      </c>
      <c r="B642">
        <v>202</v>
      </c>
      <c r="D642" s="56">
        <f t="shared" si="23"/>
        <v>0.79527559055118113</v>
      </c>
      <c r="E642" s="2">
        <f t="shared" si="24"/>
        <v>-0.22906656961733179</v>
      </c>
      <c r="F642" s="2"/>
      <c r="G642" s="2"/>
      <c r="H642" s="2"/>
    </row>
    <row r="643" spans="1:8" ht="18.75" x14ac:dyDescent="0.3">
      <c r="A643" s="55">
        <v>39904</v>
      </c>
      <c r="B643">
        <v>1456</v>
      </c>
      <c r="D643" s="56">
        <f t="shared" si="23"/>
        <v>5.7322834645669287</v>
      </c>
      <c r="E643" s="2">
        <f t="shared" si="24"/>
        <v>1.7461139617380945</v>
      </c>
      <c r="F643" s="2"/>
      <c r="G643" s="2"/>
      <c r="H643" s="2"/>
    </row>
    <row r="644" spans="1:8" ht="18.75" x14ac:dyDescent="0.3">
      <c r="A644" s="55">
        <v>39934</v>
      </c>
      <c r="B644">
        <v>1353</v>
      </c>
      <c r="D644" s="56">
        <f t="shared" si="23"/>
        <v>5.3267716535433074</v>
      </c>
      <c r="E644" s="2">
        <f t="shared" si="24"/>
        <v>1.6727453611522516</v>
      </c>
      <c r="F644" s="2"/>
      <c r="G644" s="2"/>
      <c r="H644" s="2"/>
    </row>
    <row r="645" spans="1:8" ht="18.75" x14ac:dyDescent="0.3">
      <c r="A645" s="55">
        <v>39965</v>
      </c>
      <c r="B645">
        <v>994</v>
      </c>
      <c r="D645" s="56">
        <f t="shared" ref="D645:D708" si="25">B645/($C$4*10)</f>
        <v>3.9133858267716537</v>
      </c>
      <c r="E645" s="2">
        <f t="shared" ref="E645:E708" si="26">LN(D645)</f>
        <v>1.3644029396380375</v>
      </c>
      <c r="F645" s="2"/>
      <c r="G645" s="2"/>
      <c r="H645" s="2"/>
    </row>
    <row r="646" spans="1:8" ht="18.75" x14ac:dyDescent="0.3">
      <c r="A646" s="55">
        <v>39995</v>
      </c>
      <c r="B646">
        <v>641</v>
      </c>
      <c r="D646" s="56">
        <f t="shared" si="25"/>
        <v>2.5236220472440944</v>
      </c>
      <c r="E646" s="2">
        <f t="shared" si="26"/>
        <v>0.9256951899021334</v>
      </c>
      <c r="F646" s="2"/>
      <c r="G646" s="2"/>
      <c r="H646" s="2"/>
    </row>
    <row r="647" spans="1:8" ht="18.75" x14ac:dyDescent="0.3">
      <c r="A647" s="55">
        <v>40026</v>
      </c>
      <c r="B647">
        <v>168</v>
      </c>
      <c r="D647" s="56">
        <f t="shared" si="25"/>
        <v>0.66141732283464572</v>
      </c>
      <c r="E647" s="2">
        <f t="shared" si="26"/>
        <v>-0.41337028761527761</v>
      </c>
      <c r="F647" s="2"/>
      <c r="G647" s="2"/>
      <c r="H647" s="2"/>
    </row>
    <row r="648" spans="1:8" ht="18.75" x14ac:dyDescent="0.3">
      <c r="A648" s="55">
        <v>40057</v>
      </c>
      <c r="B648">
        <v>640</v>
      </c>
      <c r="D648" s="56">
        <f t="shared" si="25"/>
        <v>2.5196850393700787</v>
      </c>
      <c r="E648" s="2">
        <f t="shared" si="26"/>
        <v>0.92413390933518091</v>
      </c>
      <c r="F648" s="2"/>
      <c r="G648" s="2"/>
      <c r="H648" s="2"/>
    </row>
    <row r="649" spans="1:8" ht="18.75" x14ac:dyDescent="0.3">
      <c r="A649" s="55">
        <v>40087</v>
      </c>
      <c r="B649">
        <v>362</v>
      </c>
      <c r="D649" s="56">
        <f t="shared" si="25"/>
        <v>1.4251968503937007</v>
      </c>
      <c r="E649" s="2">
        <f t="shared" si="26"/>
        <v>0.35430994480723443</v>
      </c>
      <c r="F649" s="2"/>
      <c r="G649" s="2"/>
      <c r="H649" s="2"/>
    </row>
    <row r="650" spans="1:8" ht="18.75" x14ac:dyDescent="0.3">
      <c r="A650" s="55">
        <v>40118</v>
      </c>
      <c r="B650">
        <v>1337</v>
      </c>
      <c r="D650" s="56">
        <f t="shared" si="25"/>
        <v>5.2637795275590555</v>
      </c>
      <c r="E650" s="2">
        <f t="shared" si="26"/>
        <v>1.6608493100834067</v>
      </c>
      <c r="F650" s="2"/>
      <c r="G650" s="2"/>
      <c r="H650" s="2"/>
    </row>
    <row r="651" spans="1:8" ht="18.75" x14ac:dyDescent="0.3">
      <c r="A651" s="55">
        <v>40148</v>
      </c>
      <c r="B651">
        <v>299</v>
      </c>
      <c r="D651" s="56">
        <f t="shared" si="25"/>
        <v>1.1771653543307086</v>
      </c>
      <c r="E651" s="2">
        <f t="shared" si="26"/>
        <v>0.16310930637214976</v>
      </c>
      <c r="F651" s="2"/>
      <c r="G651" s="2"/>
      <c r="H651" s="2"/>
    </row>
    <row r="652" spans="1:8" ht="18.75" x14ac:dyDescent="0.3">
      <c r="A652" s="55">
        <v>40179</v>
      </c>
      <c r="B652">
        <v>379</v>
      </c>
      <c r="D652" s="56">
        <f t="shared" si="25"/>
        <v>1.4921259842519685</v>
      </c>
      <c r="E652" s="2">
        <f t="shared" si="26"/>
        <v>0.40020193806388976</v>
      </c>
      <c r="F652" s="2"/>
      <c r="G652" s="2"/>
      <c r="H652" s="2"/>
    </row>
    <row r="653" spans="1:8" ht="18.75" x14ac:dyDescent="0.3">
      <c r="A653" s="55">
        <v>40210</v>
      </c>
      <c r="B653">
        <v>410</v>
      </c>
      <c r="D653" s="56">
        <f t="shared" si="25"/>
        <v>1.6141732283464567</v>
      </c>
      <c r="E653" s="2">
        <f t="shared" si="26"/>
        <v>0.47882289267981692</v>
      </c>
      <c r="F653" s="2"/>
      <c r="G653" s="2"/>
      <c r="H653" s="2"/>
    </row>
    <row r="654" spans="1:8" ht="18.75" x14ac:dyDescent="0.3">
      <c r="A654" s="55">
        <v>40238</v>
      </c>
      <c r="B654">
        <v>826</v>
      </c>
      <c r="D654" s="56">
        <f t="shared" si="25"/>
        <v>3.2519685039370079</v>
      </c>
      <c r="E654" s="2">
        <f t="shared" si="26"/>
        <v>1.1792605065024415</v>
      </c>
      <c r="F654" s="2"/>
      <c r="G654" s="2"/>
      <c r="H654" s="2"/>
    </row>
    <row r="655" spans="1:8" ht="18.75" x14ac:dyDescent="0.3">
      <c r="A655" s="55">
        <v>40269</v>
      </c>
      <c r="B655">
        <v>521</v>
      </c>
      <c r="D655" s="56">
        <f t="shared" si="25"/>
        <v>2.0511811023622046</v>
      </c>
      <c r="E655" s="2">
        <f t="shared" si="26"/>
        <v>0.71841577473483031</v>
      </c>
      <c r="F655" s="2"/>
      <c r="G655" s="2"/>
      <c r="H655" s="2"/>
    </row>
    <row r="656" spans="1:8" ht="18.75" x14ac:dyDescent="0.3">
      <c r="A656" s="55">
        <v>40299</v>
      </c>
      <c r="B656">
        <v>1872</v>
      </c>
      <c r="D656" s="56">
        <f t="shared" si="25"/>
        <v>7.3700787401574805</v>
      </c>
      <c r="E656" s="2">
        <f t="shared" si="26"/>
        <v>1.9974283900190009</v>
      </c>
      <c r="F656" s="2"/>
      <c r="G656" s="2"/>
      <c r="H656" s="2"/>
    </row>
    <row r="657" spans="1:8" ht="18.75" x14ac:dyDescent="0.3">
      <c r="A657" s="55">
        <v>40330</v>
      </c>
      <c r="B657">
        <v>656</v>
      </c>
      <c r="D657" s="56">
        <f t="shared" si="25"/>
        <v>2.5826771653543306</v>
      </c>
      <c r="E657" s="2">
        <f t="shared" si="26"/>
        <v>0.94882652192555239</v>
      </c>
      <c r="F657" s="2"/>
      <c r="G657" s="2"/>
      <c r="H657" s="2"/>
    </row>
    <row r="658" spans="1:8" ht="18.75" x14ac:dyDescent="0.3">
      <c r="A658" s="55">
        <v>40360</v>
      </c>
      <c r="B658">
        <v>899</v>
      </c>
      <c r="D658" s="56">
        <f t="shared" si="25"/>
        <v>3.5393700787401574</v>
      </c>
      <c r="E658" s="2">
        <f t="shared" si="26"/>
        <v>1.2639487674530836</v>
      </c>
      <c r="F658" s="2"/>
      <c r="G658" s="2"/>
      <c r="H658" s="2"/>
    </row>
    <row r="659" spans="1:8" ht="18.75" x14ac:dyDescent="0.3">
      <c r="A659" s="55">
        <v>40391</v>
      </c>
      <c r="B659">
        <v>1420</v>
      </c>
      <c r="D659" s="56">
        <f t="shared" si="25"/>
        <v>5.590551181102362</v>
      </c>
      <c r="E659" s="2">
        <f t="shared" si="26"/>
        <v>1.7210778835767697</v>
      </c>
      <c r="F659" s="2"/>
      <c r="G659" s="2"/>
      <c r="H659" s="2"/>
    </row>
    <row r="660" spans="1:8" ht="18.75" x14ac:dyDescent="0.3">
      <c r="A660" s="55">
        <v>40422</v>
      </c>
      <c r="B660">
        <v>323</v>
      </c>
      <c r="D660" s="56">
        <f t="shared" si="25"/>
        <v>1.2716535433070866</v>
      </c>
      <c r="E660" s="2">
        <f t="shared" si="26"/>
        <v>0.24031805620411992</v>
      </c>
      <c r="F660" s="2"/>
      <c r="G660" s="2"/>
      <c r="H660" s="2"/>
    </row>
    <row r="661" spans="1:8" ht="18.75" x14ac:dyDescent="0.3">
      <c r="A661" s="55">
        <v>40452</v>
      </c>
      <c r="B661">
        <v>443</v>
      </c>
      <c r="D661" s="56">
        <f t="shared" si="25"/>
        <v>1.7440944881889764</v>
      </c>
      <c r="E661" s="2">
        <f t="shared" si="26"/>
        <v>0.55623550302659908</v>
      </c>
      <c r="F661" s="2"/>
      <c r="G661" s="2"/>
      <c r="H661" s="2"/>
    </row>
    <row r="662" spans="1:8" ht="18.75" x14ac:dyDescent="0.3">
      <c r="A662" s="55">
        <v>40483</v>
      </c>
      <c r="B662">
        <v>635</v>
      </c>
      <c r="D662" s="56">
        <f t="shared" si="25"/>
        <v>2.5</v>
      </c>
      <c r="E662" s="2">
        <f t="shared" si="26"/>
        <v>0.91629073187415511</v>
      </c>
      <c r="F662" s="2"/>
      <c r="G662" s="2"/>
      <c r="H662" s="2"/>
    </row>
    <row r="663" spans="1:8" ht="18.75" x14ac:dyDescent="0.3">
      <c r="A663" s="55">
        <v>40513</v>
      </c>
      <c r="B663">
        <v>154</v>
      </c>
      <c r="D663" s="56">
        <f t="shared" si="25"/>
        <v>0.60629921259842523</v>
      </c>
      <c r="E663" s="2">
        <f t="shared" si="26"/>
        <v>-0.50038166460490741</v>
      </c>
      <c r="F663" s="2"/>
      <c r="G663" s="2"/>
      <c r="H663" s="2"/>
    </row>
    <row r="664" spans="1:8" ht="18.75" x14ac:dyDescent="0.3">
      <c r="A664" s="55">
        <v>40544</v>
      </c>
      <c r="B664">
        <v>214</v>
      </c>
      <c r="D664" s="56">
        <f t="shared" si="25"/>
        <v>0.84251968503937003</v>
      </c>
      <c r="E664" s="2">
        <f t="shared" si="26"/>
        <v>-0.17135825199668517</v>
      </c>
      <c r="F664" s="2"/>
      <c r="G664" s="2"/>
      <c r="H664" s="2"/>
    </row>
    <row r="665" spans="1:8" ht="18.75" x14ac:dyDescent="0.3">
      <c r="A665" s="55">
        <v>40575</v>
      </c>
      <c r="B665">
        <v>454</v>
      </c>
      <c r="D665" s="56">
        <f t="shared" si="25"/>
        <v>1.7874015748031495</v>
      </c>
      <c r="E665" s="2">
        <f t="shared" si="26"/>
        <v>0.5807629310228114</v>
      </c>
      <c r="F665" s="2"/>
      <c r="G665" s="2"/>
      <c r="H665" s="2"/>
    </row>
    <row r="666" spans="1:8" ht="18.75" x14ac:dyDescent="0.3">
      <c r="A666" s="55">
        <v>40603</v>
      </c>
      <c r="B666">
        <v>409</v>
      </c>
      <c r="D666" s="56">
        <f t="shared" si="25"/>
        <v>1.610236220472441</v>
      </c>
      <c r="E666" s="2">
        <f t="shared" si="26"/>
        <v>0.47638088902426518</v>
      </c>
      <c r="F666" s="2"/>
      <c r="G666" s="2"/>
      <c r="H666" s="2"/>
    </row>
    <row r="667" spans="1:8" ht="18.75" x14ac:dyDescent="0.3">
      <c r="A667" s="55">
        <v>40634</v>
      </c>
      <c r="B667">
        <v>1201</v>
      </c>
      <c r="D667" s="56">
        <f t="shared" si="25"/>
        <v>4.728346456692913</v>
      </c>
      <c r="E667" s="2">
        <f t="shared" si="26"/>
        <v>1.553575555061447</v>
      </c>
      <c r="F667" s="2"/>
      <c r="G667" s="2"/>
      <c r="H667" s="2"/>
    </row>
    <row r="668" spans="1:8" ht="18.75" x14ac:dyDescent="0.3">
      <c r="A668" s="55">
        <v>40664</v>
      </c>
      <c r="B668">
        <v>1310</v>
      </c>
      <c r="D668" s="56">
        <f t="shared" si="25"/>
        <v>5.1574803149606296</v>
      </c>
      <c r="E668" s="2">
        <f t="shared" si="26"/>
        <v>1.6404481491766605</v>
      </c>
      <c r="F668" s="2"/>
      <c r="G668" s="2"/>
      <c r="H668" s="2"/>
    </row>
    <row r="669" spans="1:8" ht="18.75" x14ac:dyDescent="0.3">
      <c r="A669" s="55">
        <v>40695</v>
      </c>
      <c r="B669">
        <v>1190</v>
      </c>
      <c r="D669" s="56">
        <f t="shared" si="25"/>
        <v>4.6850393700787398</v>
      </c>
      <c r="E669" s="2">
        <f t="shared" si="26"/>
        <v>1.5443743190870385</v>
      </c>
      <c r="F669" s="2"/>
      <c r="G669" s="2"/>
      <c r="H669" s="2"/>
    </row>
    <row r="670" spans="1:8" ht="18.75" x14ac:dyDescent="0.3">
      <c r="A670" s="55">
        <v>40725</v>
      </c>
      <c r="B670">
        <v>832</v>
      </c>
      <c r="D670" s="56">
        <f t="shared" si="25"/>
        <v>3.2755905511811023</v>
      </c>
      <c r="E670" s="2">
        <f t="shared" si="26"/>
        <v>1.1864981738026721</v>
      </c>
      <c r="F670" s="2"/>
      <c r="G670" s="2"/>
      <c r="H670" s="2"/>
    </row>
    <row r="671" spans="1:8" ht="18.75" x14ac:dyDescent="0.3">
      <c r="A671" s="55">
        <v>40756</v>
      </c>
      <c r="B671">
        <v>337</v>
      </c>
      <c r="D671" s="56">
        <f t="shared" si="25"/>
        <v>1.3267716535433072</v>
      </c>
      <c r="E671" s="2">
        <f t="shared" si="26"/>
        <v>0.2827486633338252</v>
      </c>
      <c r="F671" s="2"/>
      <c r="G671" s="2"/>
      <c r="H671" s="2"/>
    </row>
    <row r="672" spans="1:8" ht="18.75" x14ac:dyDescent="0.3">
      <c r="A672" s="55">
        <v>40787</v>
      </c>
      <c r="B672">
        <v>360</v>
      </c>
      <c r="D672" s="56">
        <f t="shared" si="25"/>
        <v>1.4173228346456692</v>
      </c>
      <c r="E672" s="2">
        <f t="shared" si="26"/>
        <v>0.34876976443161906</v>
      </c>
      <c r="F672" s="2"/>
      <c r="G672" s="2"/>
      <c r="H672" s="2"/>
    </row>
    <row r="673" spans="1:8" ht="18.75" x14ac:dyDescent="0.3">
      <c r="A673" s="55">
        <v>40817</v>
      </c>
      <c r="B673">
        <v>236</v>
      </c>
      <c r="D673" s="56">
        <f t="shared" si="25"/>
        <v>0.92913385826771655</v>
      </c>
      <c r="E673" s="2">
        <f t="shared" si="26"/>
        <v>-7.3502461992926496E-2</v>
      </c>
      <c r="F673" s="2"/>
      <c r="G673" s="2"/>
      <c r="H673" s="2"/>
    </row>
    <row r="674" spans="1:8" ht="18.75" x14ac:dyDescent="0.3">
      <c r="A674" s="55">
        <v>40848</v>
      </c>
      <c r="B674">
        <v>338</v>
      </c>
      <c r="D674" s="56">
        <f t="shared" si="25"/>
        <v>1.3307086614173229</v>
      </c>
      <c r="E674" s="2">
        <f t="shared" si="26"/>
        <v>0.28571162846448228</v>
      </c>
      <c r="F674" s="2"/>
      <c r="G674" s="2"/>
      <c r="H674" s="2"/>
    </row>
    <row r="675" spans="1:8" ht="18.75" x14ac:dyDescent="0.3">
      <c r="A675" s="55">
        <v>40878</v>
      </c>
      <c r="B675">
        <v>245</v>
      </c>
      <c r="D675" s="56">
        <f t="shared" si="25"/>
        <v>0.96456692913385822</v>
      </c>
      <c r="E675" s="2">
        <f t="shared" si="26"/>
        <v>-3.6076056473809646E-2</v>
      </c>
      <c r="F675" s="2"/>
      <c r="G675" s="2"/>
      <c r="H675" s="2"/>
    </row>
    <row r="676" spans="1:8" ht="18.75" x14ac:dyDescent="0.3">
      <c r="A676" s="55">
        <v>40909</v>
      </c>
      <c r="B676">
        <v>191</v>
      </c>
      <c r="D676" s="56">
        <f t="shared" si="25"/>
        <v>0.75196850393700787</v>
      </c>
      <c r="E676" s="2">
        <f t="shared" si="26"/>
        <v>-0.2850608389719067</v>
      </c>
      <c r="F676" s="2"/>
      <c r="G676" s="2"/>
      <c r="H676" s="2"/>
    </row>
    <row r="677" spans="1:8" ht="18.75" x14ac:dyDescent="0.3">
      <c r="A677" s="55">
        <v>40940</v>
      </c>
      <c r="B677">
        <v>56</v>
      </c>
      <c r="D677" s="56">
        <f t="shared" si="25"/>
        <v>0.22047244094488189</v>
      </c>
      <c r="E677" s="2">
        <f t="shared" si="26"/>
        <v>-1.5119825762833874</v>
      </c>
      <c r="F677" s="2"/>
      <c r="G677" s="2"/>
      <c r="H677" s="2"/>
    </row>
    <row r="678" spans="1:8" ht="18.75" x14ac:dyDescent="0.3">
      <c r="A678" s="55">
        <v>40969</v>
      </c>
      <c r="B678">
        <v>1030</v>
      </c>
      <c r="D678" s="56">
        <f t="shared" si="25"/>
        <v>4.0551181102362204</v>
      </c>
      <c r="E678" s="2">
        <f t="shared" si="26"/>
        <v>1.3999798142051449</v>
      </c>
      <c r="F678" s="2"/>
      <c r="G678" s="2"/>
      <c r="H678" s="2"/>
    </row>
    <row r="679" spans="1:8" ht="18.75" x14ac:dyDescent="0.3">
      <c r="A679" s="55">
        <v>41000</v>
      </c>
      <c r="B679">
        <v>1096</v>
      </c>
      <c r="D679" s="56">
        <f t="shared" si="25"/>
        <v>4.3149606299212602</v>
      </c>
      <c r="E679" s="2">
        <f t="shared" si="26"/>
        <v>1.4620882004894242</v>
      </c>
      <c r="F679" s="2"/>
      <c r="G679" s="2"/>
      <c r="H679" s="2"/>
    </row>
    <row r="680" spans="1:8" ht="18.75" x14ac:dyDescent="0.3">
      <c r="A680" s="55">
        <v>41030</v>
      </c>
      <c r="B680">
        <v>359</v>
      </c>
      <c r="D680" s="56">
        <f t="shared" si="25"/>
        <v>1.4133858267716535</v>
      </c>
      <c r="E680" s="2">
        <f t="shared" si="26"/>
        <v>0.34598812146974223</v>
      </c>
      <c r="F680" s="2"/>
      <c r="G680" s="2"/>
      <c r="H680" s="2"/>
    </row>
    <row r="681" spans="1:8" ht="18.75" x14ac:dyDescent="0.3">
      <c r="A681" s="55">
        <v>41061</v>
      </c>
      <c r="B681">
        <v>466</v>
      </c>
      <c r="D681" s="56">
        <f t="shared" si="25"/>
        <v>1.8346456692913387</v>
      </c>
      <c r="E681" s="2">
        <f t="shared" si="26"/>
        <v>0.6068513671071093</v>
      </c>
      <c r="F681" s="2"/>
      <c r="G681" s="2"/>
      <c r="H681" s="2"/>
    </row>
    <row r="682" spans="1:8" ht="18.75" x14ac:dyDescent="0.3">
      <c r="A682" s="55">
        <v>41091</v>
      </c>
      <c r="B682">
        <v>1105</v>
      </c>
      <c r="D682" s="56">
        <f t="shared" si="25"/>
        <v>4.3503937007874018</v>
      </c>
      <c r="E682" s="2">
        <f t="shared" si="26"/>
        <v>1.4702663469333166</v>
      </c>
      <c r="F682" s="2"/>
      <c r="G682" s="2"/>
      <c r="H682" s="2"/>
    </row>
    <row r="683" spans="1:8" ht="18.75" x14ac:dyDescent="0.3">
      <c r="A683" s="55">
        <v>41122</v>
      </c>
      <c r="B683">
        <v>1480</v>
      </c>
      <c r="D683" s="56">
        <f t="shared" si="25"/>
        <v>5.8267716535433074</v>
      </c>
      <c r="E683" s="2">
        <f t="shared" si="26"/>
        <v>1.7624630997396242</v>
      </c>
      <c r="F683" s="2"/>
      <c r="G683" s="2"/>
      <c r="H683" s="2"/>
    </row>
    <row r="684" spans="1:8" ht="18.75" x14ac:dyDescent="0.3">
      <c r="A684" s="55">
        <v>41153</v>
      </c>
      <c r="B684">
        <v>1012</v>
      </c>
      <c r="D684" s="56">
        <f t="shared" si="25"/>
        <v>3.984251968503937</v>
      </c>
      <c r="E684" s="2">
        <f t="shared" si="26"/>
        <v>1.3823495828288743</v>
      </c>
      <c r="F684" s="2"/>
      <c r="G684" s="2"/>
      <c r="H684" s="2"/>
    </row>
    <row r="685" spans="1:8" ht="18.75" x14ac:dyDescent="0.3">
      <c r="A685" s="55">
        <v>41183</v>
      </c>
      <c r="B685">
        <v>395</v>
      </c>
      <c r="D685" s="56">
        <f t="shared" si="25"/>
        <v>1.5551181102362204</v>
      </c>
      <c r="E685" s="2">
        <f t="shared" si="26"/>
        <v>0.44155149788258524</v>
      </c>
      <c r="F685" s="2"/>
      <c r="G685" s="2"/>
      <c r="H685" s="2"/>
    </row>
    <row r="686" spans="1:8" ht="18.75" x14ac:dyDescent="0.3">
      <c r="A686" s="55">
        <v>41214</v>
      </c>
      <c r="B686">
        <v>650</v>
      </c>
      <c r="D686" s="56">
        <f t="shared" si="25"/>
        <v>2.5590551181102361</v>
      </c>
      <c r="E686" s="2">
        <f t="shared" si="26"/>
        <v>0.93963809587114622</v>
      </c>
      <c r="F686" s="2"/>
      <c r="G686" s="2"/>
      <c r="H686" s="2"/>
    </row>
    <row r="687" spans="1:8" ht="18.75" x14ac:dyDescent="0.3">
      <c r="A687" s="55">
        <v>41244</v>
      </c>
      <c r="B687">
        <v>642</v>
      </c>
      <c r="D687" s="56">
        <f t="shared" si="25"/>
        <v>2.5275590551181102</v>
      </c>
      <c r="E687" s="2">
        <f t="shared" si="26"/>
        <v>0.92725403667142459</v>
      </c>
      <c r="F687" s="2"/>
      <c r="G687" s="2"/>
      <c r="H687" s="2"/>
    </row>
    <row r="688" spans="1:8" ht="18.75" x14ac:dyDescent="0.3">
      <c r="A688" s="55">
        <v>41275</v>
      </c>
      <c r="B688">
        <v>189</v>
      </c>
      <c r="D688" s="56">
        <f t="shared" si="25"/>
        <v>0.74409448818897639</v>
      </c>
      <c r="E688" s="2">
        <f t="shared" si="26"/>
        <v>-0.29558725195889418</v>
      </c>
      <c r="F688" s="2"/>
      <c r="G688" s="2"/>
      <c r="H688" s="2"/>
    </row>
    <row r="689" spans="1:8" ht="18.75" x14ac:dyDescent="0.3">
      <c r="A689" s="55">
        <v>41306</v>
      </c>
      <c r="B689">
        <v>615</v>
      </c>
      <c r="D689" s="56">
        <f t="shared" si="25"/>
        <v>2.4212598425196852</v>
      </c>
      <c r="E689" s="2">
        <f t="shared" si="26"/>
        <v>0.88428800078798131</v>
      </c>
      <c r="F689" s="2"/>
      <c r="G689" s="2"/>
      <c r="H689" s="2"/>
    </row>
    <row r="690" spans="1:8" ht="18.75" x14ac:dyDescent="0.3">
      <c r="A690" s="55">
        <v>41334</v>
      </c>
      <c r="B690">
        <v>805</v>
      </c>
      <c r="D690" s="56">
        <f t="shared" si="25"/>
        <v>3.1692913385826773</v>
      </c>
      <c r="E690" s="2">
        <f t="shared" si="26"/>
        <v>1.1535080104000268</v>
      </c>
      <c r="F690" s="2"/>
      <c r="G690" s="2"/>
      <c r="H690" s="2"/>
    </row>
    <row r="691" spans="1:8" ht="18.75" x14ac:dyDescent="0.3">
      <c r="A691" s="55">
        <v>41365</v>
      </c>
      <c r="B691">
        <v>1166</v>
      </c>
      <c r="D691" s="56">
        <f t="shared" si="25"/>
        <v>4.590551181102362</v>
      </c>
      <c r="E691" s="2">
        <f t="shared" si="26"/>
        <v>1.524000099891901</v>
      </c>
      <c r="F691" s="2"/>
      <c r="G691" s="2"/>
      <c r="H691" s="2"/>
    </row>
    <row r="692" spans="1:8" ht="18.75" x14ac:dyDescent="0.3">
      <c r="A692" s="55">
        <v>41395</v>
      </c>
      <c r="B692">
        <v>1508</v>
      </c>
      <c r="D692" s="56">
        <f t="shared" si="25"/>
        <v>5.9370078740157481</v>
      </c>
      <c r="E692" s="2">
        <f t="shared" si="26"/>
        <v>1.7812052815493649</v>
      </c>
      <c r="F692" s="2"/>
      <c r="G692" s="2"/>
      <c r="H692" s="2"/>
    </row>
    <row r="693" spans="1:8" ht="18.75" x14ac:dyDescent="0.3">
      <c r="A693" s="55">
        <v>41426</v>
      </c>
      <c r="B693">
        <v>767</v>
      </c>
      <c r="D693" s="56">
        <f t="shared" si="25"/>
        <v>3.0196850393700787</v>
      </c>
      <c r="E693" s="2">
        <f t="shared" si="26"/>
        <v>1.1051525343487196</v>
      </c>
      <c r="F693" s="2"/>
      <c r="G693" s="2"/>
      <c r="H693" s="2"/>
    </row>
    <row r="694" spans="1:8" ht="18.75" x14ac:dyDescent="0.3">
      <c r="A694" s="55">
        <v>41456</v>
      </c>
      <c r="B694">
        <v>650</v>
      </c>
      <c r="D694" s="56">
        <f t="shared" si="25"/>
        <v>2.5590551181102361</v>
      </c>
      <c r="E694" s="2">
        <f t="shared" si="26"/>
        <v>0.93963809587114622</v>
      </c>
      <c r="F694" s="2"/>
      <c r="G694" s="2"/>
      <c r="H694" s="2"/>
    </row>
    <row r="695" spans="1:8" ht="18.75" x14ac:dyDescent="0.3">
      <c r="A695" s="55">
        <v>41487</v>
      </c>
      <c r="B695">
        <v>1798</v>
      </c>
      <c r="D695" s="56">
        <f t="shared" si="25"/>
        <v>7.0787401574803148</v>
      </c>
      <c r="E695" s="2">
        <f t="shared" si="26"/>
        <v>1.957095948013029</v>
      </c>
      <c r="F695" s="2"/>
      <c r="G695" s="2"/>
      <c r="H695" s="2"/>
    </row>
    <row r="696" spans="1:8" ht="18.75" x14ac:dyDescent="0.3">
      <c r="A696" s="55">
        <v>41518</v>
      </c>
      <c r="B696">
        <v>894</v>
      </c>
      <c r="D696" s="56">
        <f t="shared" si="25"/>
        <v>3.5196850393700787</v>
      </c>
      <c r="E696" s="2">
        <f t="shared" si="26"/>
        <v>1.2583715081549776</v>
      </c>
      <c r="F696" s="2"/>
      <c r="G696" s="2"/>
      <c r="H696" s="2"/>
    </row>
    <row r="697" spans="1:8" ht="18.75" x14ac:dyDescent="0.3">
      <c r="A697" s="55">
        <v>41548</v>
      </c>
      <c r="B697">
        <v>1394</v>
      </c>
      <c r="D697" s="56">
        <f t="shared" si="25"/>
        <v>5.4881889763779528</v>
      </c>
      <c r="E697" s="2">
        <f t="shared" si="26"/>
        <v>1.7025983243019327</v>
      </c>
      <c r="F697" s="2"/>
      <c r="G697" s="2"/>
      <c r="H697" s="2"/>
    </row>
    <row r="698" spans="1:8" ht="18.75" x14ac:dyDescent="0.3">
      <c r="A698" s="55">
        <v>41579</v>
      </c>
      <c r="B698">
        <v>71</v>
      </c>
      <c r="D698" s="56">
        <f t="shared" si="25"/>
        <v>0.27952755905511811</v>
      </c>
      <c r="E698" s="2">
        <f t="shared" si="26"/>
        <v>-1.2746543899772211</v>
      </c>
      <c r="F698" s="2"/>
      <c r="G698" s="2"/>
      <c r="H698" s="2"/>
    </row>
    <row r="699" spans="1:8" ht="18.75" x14ac:dyDescent="0.3">
      <c r="A699" s="55">
        <v>41609</v>
      </c>
      <c r="B699">
        <v>737</v>
      </c>
      <c r="D699" s="56">
        <f t="shared" si="25"/>
        <v>2.9015748031496065</v>
      </c>
      <c r="E699" s="2">
        <f t="shared" si="26"/>
        <v>1.0652536251708</v>
      </c>
      <c r="F699" s="2"/>
      <c r="G699" s="2"/>
      <c r="H699" s="2"/>
    </row>
    <row r="700" spans="1:8" ht="18.75" x14ac:dyDescent="0.3">
      <c r="A700" s="55">
        <v>41640</v>
      </c>
      <c r="B700">
        <v>113</v>
      </c>
      <c r="D700" s="56">
        <f t="shared" si="25"/>
        <v>0.44488188976377951</v>
      </c>
      <c r="E700" s="2">
        <f t="shared" si="26"/>
        <v>-0.809946448306196</v>
      </c>
      <c r="F700" s="2"/>
      <c r="G700" s="2"/>
      <c r="H700" s="2"/>
    </row>
    <row r="701" spans="1:8" ht="18.75" x14ac:dyDescent="0.3">
      <c r="A701" s="55">
        <v>41671</v>
      </c>
      <c r="B701">
        <v>626</v>
      </c>
      <c r="D701" s="56">
        <f t="shared" si="25"/>
        <v>2.4645669291338583</v>
      </c>
      <c r="E701" s="2">
        <f t="shared" si="26"/>
        <v>0.90201610408156196</v>
      </c>
      <c r="F701" s="2"/>
      <c r="G701" s="2"/>
      <c r="H701" s="2"/>
    </row>
    <row r="702" spans="1:8" ht="18.75" x14ac:dyDescent="0.3">
      <c r="A702" s="55">
        <v>41699</v>
      </c>
      <c r="B702">
        <v>410</v>
      </c>
      <c r="D702" s="56">
        <f t="shared" si="25"/>
        <v>1.6141732283464567</v>
      </c>
      <c r="E702" s="2">
        <f t="shared" si="26"/>
        <v>0.47882289267981692</v>
      </c>
      <c r="F702" s="2"/>
      <c r="G702" s="2"/>
      <c r="H702" s="2"/>
    </row>
    <row r="703" spans="1:8" ht="18.75" x14ac:dyDescent="0.3">
      <c r="A703" s="55">
        <v>41730</v>
      </c>
      <c r="B703">
        <v>1479</v>
      </c>
      <c r="D703" s="56">
        <f t="shared" si="25"/>
        <v>5.8228346456692917</v>
      </c>
      <c r="E703" s="2">
        <f t="shared" si="26"/>
        <v>1.7617871956922633</v>
      </c>
      <c r="F703" s="2"/>
      <c r="G703" s="2"/>
      <c r="H703" s="2"/>
    </row>
    <row r="704" spans="1:8" ht="18.75" x14ac:dyDescent="0.3">
      <c r="A704" s="55">
        <v>41760</v>
      </c>
      <c r="B704">
        <v>976</v>
      </c>
      <c r="D704" s="56">
        <f t="shared" si="25"/>
        <v>3.8425196850393699</v>
      </c>
      <c r="E704" s="2">
        <f t="shared" si="26"/>
        <v>1.3461283193945559</v>
      </c>
      <c r="F704" s="2"/>
      <c r="G704" s="2"/>
      <c r="H704" s="2"/>
    </row>
    <row r="705" spans="1:8" ht="18.75" x14ac:dyDescent="0.3">
      <c r="A705" s="55">
        <v>41791</v>
      </c>
      <c r="B705">
        <v>3418</v>
      </c>
      <c r="D705" s="56">
        <f t="shared" si="25"/>
        <v>13.456692913385826</v>
      </c>
      <c r="E705" s="2">
        <f t="shared" si="26"/>
        <v>2.5994765966569995</v>
      </c>
      <c r="F705" s="2"/>
      <c r="G705" s="2"/>
      <c r="H705" s="2"/>
    </row>
    <row r="706" spans="1:8" ht="18.75" x14ac:dyDescent="0.3">
      <c r="A706" s="55">
        <v>41821</v>
      </c>
      <c r="B706">
        <v>2079</v>
      </c>
      <c r="D706" s="56">
        <f t="shared" si="25"/>
        <v>8.1850393700787407</v>
      </c>
      <c r="E706" s="2">
        <f t="shared" si="26"/>
        <v>2.1023080208394762</v>
      </c>
      <c r="F706" s="2"/>
      <c r="G706" s="2"/>
      <c r="H706" s="2"/>
    </row>
    <row r="707" spans="1:8" ht="18.75" x14ac:dyDescent="0.3">
      <c r="A707" s="55">
        <v>41852</v>
      </c>
      <c r="B707">
        <v>493</v>
      </c>
      <c r="D707" s="56">
        <f t="shared" si="25"/>
        <v>1.9409448818897639</v>
      </c>
      <c r="E707" s="2">
        <f t="shared" si="26"/>
        <v>0.6631749070241536</v>
      </c>
      <c r="F707" s="2"/>
      <c r="G707" s="2"/>
      <c r="H707" s="2"/>
    </row>
    <row r="708" spans="1:8" ht="18.75" x14ac:dyDescent="0.3">
      <c r="A708" s="55">
        <v>41883</v>
      </c>
      <c r="B708">
        <v>921</v>
      </c>
      <c r="D708" s="56">
        <f t="shared" si="25"/>
        <v>3.6259842519685042</v>
      </c>
      <c r="E708" s="2">
        <f t="shared" si="26"/>
        <v>1.2881257692367702</v>
      </c>
      <c r="F708" s="2"/>
      <c r="G708" s="2"/>
      <c r="H708" s="2"/>
    </row>
    <row r="709" spans="1:8" ht="18.75" x14ac:dyDescent="0.3">
      <c r="A709" s="55">
        <v>41913</v>
      </c>
      <c r="B709">
        <v>948</v>
      </c>
      <c r="D709" s="56">
        <f t="shared" ref="D709:D772" si="27">B709/($C$4*10)</f>
        <v>3.7322834645669292</v>
      </c>
      <c r="E709" s="2">
        <f t="shared" ref="E709:E772" si="28">LN(D709)</f>
        <v>1.3170202352364853</v>
      </c>
      <c r="F709" s="2"/>
      <c r="G709" s="2"/>
      <c r="H709" s="2"/>
    </row>
    <row r="710" spans="1:8" ht="18.75" x14ac:dyDescent="0.3">
      <c r="A710" s="55">
        <v>41944</v>
      </c>
      <c r="B710">
        <v>594</v>
      </c>
      <c r="D710" s="56">
        <f t="shared" si="27"/>
        <v>2.3385826771653542</v>
      </c>
      <c r="E710" s="2">
        <f t="shared" si="28"/>
        <v>0.84954505234410826</v>
      </c>
      <c r="F710" s="2"/>
      <c r="G710" s="2"/>
      <c r="H710" s="2"/>
    </row>
    <row r="711" spans="1:8" ht="18.75" x14ac:dyDescent="0.3">
      <c r="A711" s="55">
        <v>41974</v>
      </c>
      <c r="B711">
        <v>506</v>
      </c>
      <c r="D711" s="56">
        <f t="shared" si="27"/>
        <v>1.9921259842519685</v>
      </c>
      <c r="E711" s="2">
        <f t="shared" si="28"/>
        <v>0.68920240226892893</v>
      </c>
      <c r="F711" s="2"/>
      <c r="G711" s="2"/>
      <c r="H711" s="2"/>
    </row>
    <row r="712" spans="1:8" ht="18.75" x14ac:dyDescent="0.3">
      <c r="A712" s="55">
        <v>42005</v>
      </c>
      <c r="B712">
        <v>204</v>
      </c>
      <c r="D712" s="56">
        <f t="shared" si="27"/>
        <v>0.80314960629921262</v>
      </c>
      <c r="E712" s="2">
        <f t="shared" si="28"/>
        <v>-0.21921427317432018</v>
      </c>
      <c r="F712" s="2"/>
      <c r="G712" s="2"/>
      <c r="H712" s="2"/>
    </row>
    <row r="713" spans="1:8" ht="18.75" x14ac:dyDescent="0.3">
      <c r="A713" s="55">
        <v>42036</v>
      </c>
      <c r="B713">
        <v>150</v>
      </c>
      <c r="D713" s="56">
        <f t="shared" si="27"/>
        <v>0.59055118110236215</v>
      </c>
      <c r="E713" s="2">
        <f t="shared" si="28"/>
        <v>-0.52669897292228096</v>
      </c>
      <c r="F713" s="2"/>
      <c r="G713" s="2"/>
      <c r="H713" s="2"/>
    </row>
    <row r="714" spans="1:8" ht="18.75" x14ac:dyDescent="0.3">
      <c r="A714" s="55">
        <v>42064</v>
      </c>
      <c r="B714">
        <v>1203</v>
      </c>
      <c r="D714" s="56">
        <f t="shared" si="27"/>
        <v>4.7362204724409445</v>
      </c>
      <c r="E714" s="2">
        <f t="shared" si="28"/>
        <v>1.5552394489561423</v>
      </c>
      <c r="F714" s="2"/>
      <c r="G714" s="2"/>
      <c r="H714" s="2"/>
    </row>
    <row r="715" spans="1:8" ht="18.75" x14ac:dyDescent="0.3">
      <c r="A715" s="55">
        <v>42095</v>
      </c>
      <c r="B715">
        <v>1435</v>
      </c>
      <c r="D715" s="56">
        <f t="shared" si="27"/>
        <v>5.6496062992125982</v>
      </c>
      <c r="E715" s="2">
        <f t="shared" si="28"/>
        <v>1.7315858611751849</v>
      </c>
      <c r="F715" s="2"/>
      <c r="G715" s="2"/>
      <c r="H715" s="2"/>
    </row>
    <row r="716" spans="1:8" ht="18.75" x14ac:dyDescent="0.3">
      <c r="A716" s="55">
        <v>42125</v>
      </c>
      <c r="B716">
        <v>962</v>
      </c>
      <c r="D716" s="56">
        <f t="shared" si="27"/>
        <v>3.7874015748031495</v>
      </c>
      <c r="E716" s="2">
        <f t="shared" si="28"/>
        <v>1.3316801836471699</v>
      </c>
      <c r="F716" s="2"/>
      <c r="G716" s="2"/>
      <c r="H716" s="2"/>
    </row>
    <row r="717" spans="1:8" ht="18.75" x14ac:dyDescent="0.3">
      <c r="A717" s="55">
        <v>42156</v>
      </c>
      <c r="B717">
        <v>1192</v>
      </c>
      <c r="D717" s="56">
        <f t="shared" si="27"/>
        <v>4.6929133858267713</v>
      </c>
      <c r="E717" s="2">
        <f t="shared" si="28"/>
        <v>1.5460535806067583</v>
      </c>
      <c r="F717" s="2"/>
      <c r="G717" s="2"/>
      <c r="H717" s="2"/>
    </row>
    <row r="718" spans="1:8" ht="18.75" x14ac:dyDescent="0.3">
      <c r="A718" s="55">
        <v>42186</v>
      </c>
      <c r="B718">
        <v>601</v>
      </c>
      <c r="D718" s="56">
        <f t="shared" si="27"/>
        <v>2.3661417322834644</v>
      </c>
      <c r="E718" s="2">
        <f t="shared" si="28"/>
        <v>0.86126066751667096</v>
      </c>
      <c r="F718" s="2"/>
      <c r="G718" s="2"/>
      <c r="H718" s="2"/>
    </row>
    <row r="719" spans="1:8" ht="18.75" x14ac:dyDescent="0.3">
      <c r="A719" s="55">
        <v>42217</v>
      </c>
      <c r="B719">
        <v>1091</v>
      </c>
      <c r="D719" s="56">
        <f t="shared" si="27"/>
        <v>4.2952755905511815</v>
      </c>
      <c r="E719" s="2">
        <f t="shared" si="28"/>
        <v>1.4575157188145342</v>
      </c>
      <c r="F719" s="2"/>
      <c r="G719" s="2"/>
      <c r="H719" s="2"/>
    </row>
    <row r="720" spans="1:8" ht="18.75" x14ac:dyDescent="0.3">
      <c r="A720" s="55">
        <v>42248</v>
      </c>
      <c r="B720">
        <v>310</v>
      </c>
      <c r="D720" s="56">
        <f t="shared" si="27"/>
        <v>1.2204724409448819</v>
      </c>
      <c r="E720" s="2">
        <f t="shared" si="28"/>
        <v>0.19923803046065539</v>
      </c>
      <c r="F720" s="2"/>
      <c r="G720" s="2"/>
      <c r="H720" s="2"/>
    </row>
    <row r="721" spans="1:8" ht="18.75" x14ac:dyDescent="0.3">
      <c r="A721" s="55">
        <v>42278</v>
      </c>
      <c r="B721">
        <v>1667</v>
      </c>
      <c r="D721" s="56">
        <f t="shared" si="27"/>
        <v>6.5629921259842519</v>
      </c>
      <c r="E721" s="2">
        <f t="shared" si="28"/>
        <v>1.8814466157322574</v>
      </c>
      <c r="F721" s="2"/>
      <c r="G721" s="2"/>
      <c r="H721" s="2"/>
    </row>
    <row r="722" spans="1:8" ht="18.75" x14ac:dyDescent="0.3">
      <c r="A722" s="55">
        <v>42309</v>
      </c>
      <c r="B722">
        <v>330</v>
      </c>
      <c r="D722" s="56">
        <f t="shared" si="27"/>
        <v>1.2992125984251968</v>
      </c>
      <c r="E722" s="2">
        <f t="shared" si="28"/>
        <v>0.26175838744198926</v>
      </c>
      <c r="F722" s="2"/>
      <c r="G722" s="2"/>
      <c r="H722" s="2"/>
    </row>
    <row r="723" spans="1:8" ht="18.75" x14ac:dyDescent="0.3">
      <c r="A723" s="55">
        <v>42339</v>
      </c>
      <c r="B723">
        <v>719</v>
      </c>
      <c r="D723" s="56">
        <f t="shared" si="27"/>
        <v>2.8307086614173227</v>
      </c>
      <c r="E723" s="2">
        <f t="shared" si="28"/>
        <v>1.0405270907025101</v>
      </c>
      <c r="F723" s="2"/>
      <c r="G723" s="2"/>
      <c r="H723" s="2"/>
    </row>
    <row r="724" spans="1:8" ht="18.75" x14ac:dyDescent="0.3">
      <c r="A724" s="55">
        <v>42370</v>
      </c>
      <c r="B724">
        <v>424</v>
      </c>
      <c r="D724" s="56">
        <f t="shared" si="27"/>
        <v>1.6692913385826771</v>
      </c>
      <c r="E724" s="2">
        <f t="shared" si="28"/>
        <v>0.51239918821342112</v>
      </c>
      <c r="F724" s="2"/>
      <c r="G724" s="2"/>
      <c r="H724" s="2"/>
    </row>
    <row r="725" spans="1:8" ht="18.75" x14ac:dyDescent="0.3">
      <c r="A725" s="55">
        <v>42401</v>
      </c>
      <c r="B725">
        <v>276</v>
      </c>
      <c r="D725" s="56">
        <f t="shared" si="27"/>
        <v>1.0866141732283465</v>
      </c>
      <c r="E725" s="2">
        <f t="shared" si="28"/>
        <v>8.3066598698613478E-2</v>
      </c>
      <c r="F725" s="2"/>
      <c r="G725" s="2"/>
      <c r="H725" s="2"/>
    </row>
    <row r="726" spans="1:8" ht="18.75" x14ac:dyDescent="0.3">
      <c r="A726" s="55">
        <v>42430</v>
      </c>
      <c r="B726">
        <v>555</v>
      </c>
      <c r="D726" s="56">
        <f t="shared" si="27"/>
        <v>2.1850393700787403</v>
      </c>
      <c r="E726" s="2">
        <f t="shared" si="28"/>
        <v>0.78163384672789793</v>
      </c>
      <c r="F726" s="2"/>
      <c r="G726" s="2"/>
      <c r="H726" s="2"/>
    </row>
    <row r="727" spans="1:8" ht="18.75" x14ac:dyDescent="0.3">
      <c r="A727" s="55">
        <v>42461</v>
      </c>
      <c r="B727">
        <v>1192</v>
      </c>
      <c r="D727" s="56">
        <f t="shared" si="27"/>
        <v>4.6929133858267713</v>
      </c>
      <c r="E727" s="2">
        <f t="shared" si="28"/>
        <v>1.5460535806067583</v>
      </c>
      <c r="F727" s="2"/>
      <c r="G727" s="2"/>
      <c r="H727" s="2"/>
    </row>
    <row r="728" spans="1:8" ht="18.75" x14ac:dyDescent="0.3">
      <c r="A728" s="55">
        <v>42491</v>
      </c>
      <c r="B728">
        <v>1219</v>
      </c>
      <c r="D728" s="56">
        <f t="shared" si="27"/>
        <v>4.7992125984251972</v>
      </c>
      <c r="E728" s="2">
        <f t="shared" si="28"/>
        <v>1.568451862462735</v>
      </c>
      <c r="F728" s="2"/>
      <c r="G728" s="2"/>
      <c r="H728" s="2"/>
    </row>
    <row r="729" spans="1:8" ht="18.75" x14ac:dyDescent="0.3">
      <c r="A729" s="55">
        <v>42522</v>
      </c>
      <c r="B729">
        <v>3405</v>
      </c>
      <c r="D729" s="56">
        <f t="shared" si="27"/>
        <v>13.405511811023622</v>
      </c>
      <c r="E729" s="2">
        <f t="shared" si="28"/>
        <v>2.595665951565076</v>
      </c>
      <c r="F729" s="2"/>
      <c r="G729" s="2"/>
      <c r="H729" s="2"/>
    </row>
    <row r="730" spans="1:8" ht="18.75" x14ac:dyDescent="0.3">
      <c r="A730" s="55">
        <v>42552</v>
      </c>
      <c r="B730">
        <v>1381</v>
      </c>
      <c r="D730" s="56">
        <f t="shared" si="27"/>
        <v>5.4370078740157481</v>
      </c>
      <c r="E730" s="2">
        <f t="shared" si="28"/>
        <v>1.6932288863907556</v>
      </c>
      <c r="F730" s="2"/>
      <c r="G730" s="2"/>
      <c r="H730" s="2"/>
    </row>
    <row r="731" spans="1:8" ht="18.75" x14ac:dyDescent="0.3">
      <c r="A731" s="55">
        <v>42583</v>
      </c>
      <c r="B731">
        <v>2732</v>
      </c>
      <c r="D731" s="56">
        <f t="shared" si="27"/>
        <v>10.755905511811024</v>
      </c>
      <c r="E731" s="2">
        <f t="shared" si="28"/>
        <v>2.3754549536721443</v>
      </c>
      <c r="F731" s="2"/>
      <c r="G731" s="2"/>
      <c r="H731" s="2"/>
    </row>
    <row r="732" spans="1:8" ht="18.75" x14ac:dyDescent="0.3">
      <c r="A732" s="55">
        <v>42614</v>
      </c>
      <c r="B732">
        <v>1042</v>
      </c>
      <c r="D732" s="56">
        <f t="shared" si="27"/>
        <v>4.1023622047244093</v>
      </c>
      <c r="E732" s="2">
        <f t="shared" si="28"/>
        <v>1.4115629552947755</v>
      </c>
      <c r="F732" s="2"/>
      <c r="G732" s="2"/>
      <c r="H732" s="2"/>
    </row>
    <row r="733" spans="1:8" ht="18.75" x14ac:dyDescent="0.3">
      <c r="A733" s="55">
        <v>42644</v>
      </c>
      <c r="B733">
        <v>153</v>
      </c>
      <c r="D733" s="56">
        <f t="shared" si="27"/>
        <v>0.60236220472440949</v>
      </c>
      <c r="E733" s="2">
        <f t="shared" si="28"/>
        <v>-0.50689634562610109</v>
      </c>
      <c r="F733" s="2"/>
      <c r="G733" s="2"/>
      <c r="H733" s="2"/>
    </row>
    <row r="734" spans="1:8" ht="18.75" x14ac:dyDescent="0.3">
      <c r="A734" s="55">
        <v>42675</v>
      </c>
      <c r="B734">
        <v>583</v>
      </c>
      <c r="D734" s="56">
        <f t="shared" si="27"/>
        <v>2.295275590551181</v>
      </c>
      <c r="E734" s="2">
        <f t="shared" si="28"/>
        <v>0.83085291933195571</v>
      </c>
      <c r="F734" s="2"/>
      <c r="G734" s="2"/>
      <c r="H734" s="2"/>
    </row>
    <row r="735" spans="1:8" ht="18.75" x14ac:dyDescent="0.3">
      <c r="A735" s="55">
        <v>42705</v>
      </c>
      <c r="B735">
        <v>197</v>
      </c>
      <c r="D735" s="56">
        <f t="shared" si="27"/>
        <v>0.77559055118110232</v>
      </c>
      <c r="E735" s="2">
        <f t="shared" si="28"/>
        <v>-0.25413053828054816</v>
      </c>
      <c r="F735" s="2"/>
      <c r="G735" s="2"/>
      <c r="H735" s="2"/>
    </row>
    <row r="736" spans="1:8" ht="18.75" x14ac:dyDescent="0.3">
      <c r="A736" s="55">
        <v>42736</v>
      </c>
      <c r="B736">
        <v>272</v>
      </c>
      <c r="D736" s="56">
        <f t="shared" si="27"/>
        <v>1.0708661417322836</v>
      </c>
      <c r="E736" s="2">
        <f t="shared" si="28"/>
        <v>6.8467799277460828E-2</v>
      </c>
      <c r="F736" s="2"/>
      <c r="G736" s="2"/>
      <c r="H736" s="2"/>
    </row>
    <row r="737" spans="1:8" ht="18.75" x14ac:dyDescent="0.3">
      <c r="A737" s="55">
        <v>42767</v>
      </c>
      <c r="B737">
        <v>195</v>
      </c>
      <c r="D737" s="56">
        <f t="shared" si="27"/>
        <v>0.76771653543307083</v>
      </c>
      <c r="E737" s="2">
        <f t="shared" si="28"/>
        <v>-0.26433470845478985</v>
      </c>
      <c r="F737" s="2"/>
      <c r="G737" s="2"/>
      <c r="H737" s="2"/>
    </row>
    <row r="738" spans="1:8" ht="18.75" x14ac:dyDescent="0.3">
      <c r="A738" s="55">
        <v>42795</v>
      </c>
      <c r="B738">
        <v>549</v>
      </c>
      <c r="D738" s="56">
        <f t="shared" si="27"/>
        <v>2.1614173228346458</v>
      </c>
      <c r="E738" s="2">
        <f t="shared" si="28"/>
        <v>0.7707641744909941</v>
      </c>
      <c r="F738" s="2"/>
      <c r="G738" s="2"/>
      <c r="H738" s="2"/>
    </row>
    <row r="739" spans="1:8" ht="18.75" x14ac:dyDescent="0.3">
      <c r="A739" s="55">
        <v>42826</v>
      </c>
      <c r="B739">
        <v>1263</v>
      </c>
      <c r="D739" s="56">
        <f t="shared" si="27"/>
        <v>4.9724409448818898</v>
      </c>
      <c r="E739" s="2">
        <f t="shared" si="28"/>
        <v>1.6039108553319545</v>
      </c>
      <c r="F739" s="2"/>
      <c r="G739" s="2"/>
      <c r="H739" s="2"/>
    </row>
    <row r="740" spans="1:8" ht="18.75" x14ac:dyDescent="0.3">
      <c r="A740" s="55">
        <v>42856</v>
      </c>
      <c r="B740">
        <v>1534</v>
      </c>
      <c r="D740" s="56">
        <f t="shared" si="27"/>
        <v>6.0393700787401574</v>
      </c>
      <c r="E740" s="2">
        <f t="shared" si="28"/>
        <v>1.7982997149086648</v>
      </c>
      <c r="F740" s="2"/>
      <c r="G740" s="2"/>
      <c r="H740" s="2"/>
    </row>
    <row r="741" spans="1:8" ht="18.75" x14ac:dyDescent="0.3">
      <c r="A741" s="55">
        <v>42887</v>
      </c>
      <c r="B741">
        <v>2612</v>
      </c>
      <c r="D741" s="56">
        <f t="shared" si="27"/>
        <v>10.283464566929133</v>
      </c>
      <c r="E741" s="2">
        <f t="shared" si="28"/>
        <v>2.3305372233777852</v>
      </c>
      <c r="F741" s="2"/>
      <c r="G741" s="2"/>
      <c r="H741" s="2"/>
    </row>
    <row r="742" spans="1:8" ht="18.75" x14ac:dyDescent="0.3">
      <c r="A742" s="55">
        <v>42917</v>
      </c>
      <c r="B742">
        <v>374</v>
      </c>
      <c r="D742" s="56">
        <f t="shared" si="27"/>
        <v>1.4724409448818898</v>
      </c>
      <c r="E742" s="2">
        <f t="shared" si="28"/>
        <v>0.38692153039599536</v>
      </c>
      <c r="F742" s="2"/>
      <c r="G742" s="2"/>
      <c r="H742" s="2"/>
    </row>
    <row r="743" spans="1:8" ht="18.75" x14ac:dyDescent="0.3">
      <c r="A743" s="55">
        <v>42948</v>
      </c>
      <c r="B743">
        <v>808</v>
      </c>
      <c r="D743" s="56">
        <f t="shared" si="27"/>
        <v>3.1811023622047245</v>
      </c>
      <c r="E743" s="2">
        <f t="shared" si="28"/>
        <v>1.1572277915025588</v>
      </c>
      <c r="F743" s="2"/>
      <c r="G743" s="2"/>
      <c r="H743" s="2"/>
    </row>
    <row r="744" spans="1:8" ht="18.75" x14ac:dyDescent="0.3">
      <c r="A744" s="55">
        <v>42979</v>
      </c>
      <c r="B744">
        <v>181</v>
      </c>
      <c r="D744" s="56">
        <f t="shared" si="27"/>
        <v>0.71259842519685035</v>
      </c>
      <c r="E744" s="2">
        <f t="shared" si="28"/>
        <v>-0.33883723575271091</v>
      </c>
      <c r="F744" s="2"/>
      <c r="G744" s="2"/>
      <c r="H744" s="2"/>
    </row>
    <row r="745" spans="1:8" ht="18.75" x14ac:dyDescent="0.3">
      <c r="A745" s="55">
        <v>43009</v>
      </c>
      <c r="B745">
        <v>312</v>
      </c>
      <c r="D745" s="56">
        <f t="shared" si="27"/>
        <v>1.2283464566929134</v>
      </c>
      <c r="E745" s="2">
        <f t="shared" si="28"/>
        <v>0.20566892079094581</v>
      </c>
      <c r="F745" s="2"/>
      <c r="G745" s="2"/>
      <c r="H745" s="2"/>
    </row>
    <row r="746" spans="1:8" ht="18.75" x14ac:dyDescent="0.3">
      <c r="A746" s="55">
        <v>43040</v>
      </c>
      <c r="B746">
        <v>707</v>
      </c>
      <c r="D746" s="56">
        <f t="shared" si="27"/>
        <v>2.7834645669291338</v>
      </c>
      <c r="E746" s="2">
        <f t="shared" si="28"/>
        <v>1.0236963988780361</v>
      </c>
      <c r="F746" s="2"/>
      <c r="G746" s="2"/>
      <c r="H746" s="2"/>
    </row>
    <row r="747" spans="1:8" ht="18.75" x14ac:dyDescent="0.3">
      <c r="A747" s="55">
        <v>43070</v>
      </c>
      <c r="B747">
        <v>647</v>
      </c>
      <c r="D747" s="56">
        <f t="shared" si="27"/>
        <v>2.5472440944881889</v>
      </c>
      <c r="E747" s="2">
        <f t="shared" si="28"/>
        <v>0.93501202748236389</v>
      </c>
      <c r="F747" s="2"/>
      <c r="G747" s="2"/>
      <c r="H747" s="2"/>
    </row>
    <row r="748" spans="1:8" ht="18.75" x14ac:dyDescent="0.3">
      <c r="A748" s="55">
        <v>43101</v>
      </c>
      <c r="B748">
        <v>112</v>
      </c>
      <c r="D748" s="56">
        <f t="shared" si="27"/>
        <v>0.44094488188976377</v>
      </c>
      <c r="E748" s="2">
        <f t="shared" si="28"/>
        <v>-0.81883539572344211</v>
      </c>
      <c r="F748" s="2"/>
      <c r="G748" s="2"/>
      <c r="H748" s="2"/>
    </row>
    <row r="749" spans="1:8" ht="18.75" x14ac:dyDescent="0.3">
      <c r="A749" s="55">
        <v>43132</v>
      </c>
      <c r="B749">
        <v>451</v>
      </c>
      <c r="D749" s="56">
        <f t="shared" si="27"/>
        <v>1.7755905511811023</v>
      </c>
      <c r="E749" s="2">
        <f t="shared" si="28"/>
        <v>0.57413307248414169</v>
      </c>
      <c r="F749" s="2"/>
      <c r="G749" s="2"/>
      <c r="H749" s="2"/>
    </row>
    <row r="750" spans="1:8" ht="18.75" x14ac:dyDescent="0.3">
      <c r="A750" s="55">
        <v>43160</v>
      </c>
      <c r="B750">
        <v>441</v>
      </c>
      <c r="D750" s="56">
        <f t="shared" si="27"/>
        <v>1.7362204724409449</v>
      </c>
      <c r="E750" s="2">
        <f t="shared" si="28"/>
        <v>0.55171060842830943</v>
      </c>
      <c r="F750" s="2"/>
      <c r="G750" s="2"/>
      <c r="H750" s="2"/>
    </row>
    <row r="751" spans="1:8" ht="18.75" x14ac:dyDescent="0.3">
      <c r="A751" s="55">
        <v>43191</v>
      </c>
      <c r="B751">
        <v>1498</v>
      </c>
      <c r="D751" s="56">
        <f t="shared" si="27"/>
        <v>5.8976377952755907</v>
      </c>
      <c r="E751" s="2">
        <f t="shared" si="28"/>
        <v>1.7745518970586283</v>
      </c>
      <c r="F751" s="2"/>
      <c r="G751" s="2"/>
      <c r="H751" s="2"/>
    </row>
    <row r="752" spans="1:8" ht="18.75" x14ac:dyDescent="0.3">
      <c r="A752" s="55">
        <v>43221</v>
      </c>
      <c r="B752">
        <v>799</v>
      </c>
      <c r="D752" s="56">
        <f t="shared" si="27"/>
        <v>3.1456692913385829</v>
      </c>
      <c r="E752" s="2">
        <f t="shared" si="28"/>
        <v>1.1460266787477382</v>
      </c>
      <c r="F752" s="2"/>
      <c r="G752" s="2"/>
      <c r="H752" s="2"/>
    </row>
    <row r="753" spans="1:8" ht="18.75" x14ac:dyDescent="0.3">
      <c r="A753" s="55">
        <v>43252</v>
      </c>
      <c r="B753">
        <v>551</v>
      </c>
      <c r="D753" s="56">
        <f t="shared" si="27"/>
        <v>2.1692913385826773</v>
      </c>
      <c r="E753" s="2">
        <f t="shared" si="28"/>
        <v>0.77440054213437792</v>
      </c>
      <c r="F753" s="2"/>
      <c r="G753" s="2"/>
      <c r="H753" s="2"/>
    </row>
    <row r="754" spans="1:8" ht="18.75" x14ac:dyDescent="0.3">
      <c r="A754" s="55">
        <v>43282</v>
      </c>
      <c r="B754">
        <v>315</v>
      </c>
      <c r="D754" s="56">
        <f t="shared" si="27"/>
        <v>1.2401574803149606</v>
      </c>
      <c r="E754" s="2">
        <f t="shared" si="28"/>
        <v>0.21523837180709648</v>
      </c>
      <c r="F754" s="2"/>
      <c r="G754" s="2"/>
      <c r="H754" s="2"/>
    </row>
    <row r="755" spans="1:8" ht="18.75" x14ac:dyDescent="0.3">
      <c r="A755" s="55">
        <v>43313</v>
      </c>
      <c r="B755">
        <v>591</v>
      </c>
      <c r="D755" s="56">
        <f t="shared" si="27"/>
        <v>2.326771653543307</v>
      </c>
      <c r="E755" s="2">
        <f t="shared" si="28"/>
        <v>0.84448175038756157</v>
      </c>
      <c r="F755" s="2"/>
      <c r="G755" s="2"/>
      <c r="H755" s="2"/>
    </row>
    <row r="756" spans="1:8" ht="18.75" x14ac:dyDescent="0.3">
      <c r="A756" s="55">
        <v>43344</v>
      </c>
      <c r="B756">
        <v>249</v>
      </c>
      <c r="D756" s="56">
        <f t="shared" si="27"/>
        <v>0.98031496062992129</v>
      </c>
      <c r="E756" s="2">
        <f t="shared" si="28"/>
        <v>-1.9881370553828933E-2</v>
      </c>
      <c r="F756" s="2"/>
      <c r="G756" s="2"/>
      <c r="H756" s="2"/>
    </row>
    <row r="757" spans="1:8" ht="18.75" x14ac:dyDescent="0.3">
      <c r="A757" s="55">
        <v>43374</v>
      </c>
      <c r="B757">
        <v>850</v>
      </c>
      <c r="D757" s="56">
        <f t="shared" si="27"/>
        <v>3.3464566929133857</v>
      </c>
      <c r="E757" s="2">
        <f t="shared" si="28"/>
        <v>1.2079020824658255</v>
      </c>
      <c r="F757" s="2"/>
      <c r="G757" s="2"/>
      <c r="H757" s="2"/>
    </row>
    <row r="758" spans="1:8" ht="18.75" x14ac:dyDescent="0.3">
      <c r="A758" s="55">
        <v>43405</v>
      </c>
      <c r="B758">
        <v>338</v>
      </c>
      <c r="D758" s="56">
        <f t="shared" si="27"/>
        <v>1.3307086614173229</v>
      </c>
      <c r="E758" s="2">
        <f t="shared" si="28"/>
        <v>0.28571162846448228</v>
      </c>
      <c r="F758" s="2"/>
      <c r="G758" s="2"/>
      <c r="H758" s="2"/>
    </row>
    <row r="759" spans="1:8" ht="18.75" x14ac:dyDescent="0.3">
      <c r="A759" s="55">
        <v>43435</v>
      </c>
      <c r="B759">
        <v>491</v>
      </c>
      <c r="D759" s="56">
        <f t="shared" si="27"/>
        <v>1.9330708661417322</v>
      </c>
      <c r="E759" s="2">
        <f t="shared" si="28"/>
        <v>0.65910986077598399</v>
      </c>
      <c r="F759" s="2"/>
      <c r="G759" s="2"/>
      <c r="H759" s="2"/>
    </row>
    <row r="760" spans="1:8" ht="18.75" x14ac:dyDescent="0.3">
      <c r="A760" s="55">
        <v>43466</v>
      </c>
      <c r="B760">
        <v>282</v>
      </c>
      <c r="D760" s="56">
        <f t="shared" si="27"/>
        <v>1.110236220472441</v>
      </c>
      <c r="E760" s="2">
        <f t="shared" si="28"/>
        <v>0.10457280391957703</v>
      </c>
      <c r="F760" s="2"/>
      <c r="G760" s="2"/>
      <c r="H760" s="2"/>
    </row>
    <row r="761" spans="1:8" ht="18.75" x14ac:dyDescent="0.3">
      <c r="A761" s="55">
        <v>43497</v>
      </c>
      <c r="B761">
        <v>442</v>
      </c>
      <c r="D761" s="56">
        <f t="shared" si="27"/>
        <v>1.7401574803149606</v>
      </c>
      <c r="E761" s="2">
        <f t="shared" si="28"/>
        <v>0.5539756150591616</v>
      </c>
      <c r="F761" s="2"/>
      <c r="G761" s="2"/>
      <c r="H761" s="2"/>
    </row>
    <row r="762" spans="1:8" ht="18.75" x14ac:dyDescent="0.3">
      <c r="A762" s="55">
        <v>43525</v>
      </c>
      <c r="B762">
        <v>426</v>
      </c>
      <c r="D762" s="56">
        <f t="shared" si="27"/>
        <v>1.6771653543307086</v>
      </c>
      <c r="E762" s="2">
        <f t="shared" si="28"/>
        <v>0.51710507925083382</v>
      </c>
      <c r="F762" s="2"/>
      <c r="G762" s="2"/>
      <c r="H762" s="2"/>
    </row>
    <row r="763" spans="1:8" ht="18.75" x14ac:dyDescent="0.3">
      <c r="A763" s="55">
        <v>43556</v>
      </c>
      <c r="B763">
        <v>1660</v>
      </c>
      <c r="D763" s="56">
        <f t="shared" si="27"/>
        <v>6.5354330708661417</v>
      </c>
      <c r="E763" s="2">
        <f t="shared" si="28"/>
        <v>1.8772386143320523</v>
      </c>
      <c r="F763" s="2"/>
      <c r="G763" s="2"/>
      <c r="H763" s="2"/>
    </row>
    <row r="764" spans="1:8" ht="18.75" x14ac:dyDescent="0.3">
      <c r="A764" s="55">
        <v>43586</v>
      </c>
      <c r="B764">
        <v>1845</v>
      </c>
      <c r="D764" s="56">
        <f t="shared" si="27"/>
        <v>7.2637795275590555</v>
      </c>
      <c r="E764" s="2">
        <f t="shared" si="28"/>
        <v>1.982900289456091</v>
      </c>
      <c r="F764" s="2"/>
      <c r="G764" s="2"/>
      <c r="H764" s="2"/>
    </row>
    <row r="765" spans="1:8" ht="18.75" x14ac:dyDescent="0.3">
      <c r="A765" s="55">
        <v>43617</v>
      </c>
      <c r="B765">
        <v>821</v>
      </c>
      <c r="D765" s="56">
        <f t="shared" si="27"/>
        <v>3.2322834645669292</v>
      </c>
      <c r="E765" s="2">
        <f t="shared" si="28"/>
        <v>1.1731888424338917</v>
      </c>
      <c r="F765" s="2"/>
      <c r="G765" s="2"/>
      <c r="H765" s="2"/>
    </row>
    <row r="766" spans="1:8" ht="18.75" x14ac:dyDescent="0.3">
      <c r="A766" s="55">
        <v>43647</v>
      </c>
      <c r="B766">
        <v>259</v>
      </c>
      <c r="D766" s="56">
        <f t="shared" si="27"/>
        <v>1.0196850393700787</v>
      </c>
      <c r="E766" s="2">
        <f t="shared" si="28"/>
        <v>1.9493794681001132E-2</v>
      </c>
      <c r="F766" s="2"/>
      <c r="G766" s="2"/>
      <c r="H766" s="2"/>
    </row>
    <row r="767" spans="1:8" ht="18.75" x14ac:dyDescent="0.3">
      <c r="A767" s="55">
        <v>43678</v>
      </c>
      <c r="B767">
        <v>250</v>
      </c>
      <c r="D767" s="56">
        <f t="shared" si="27"/>
        <v>0.98425196850393704</v>
      </c>
      <c r="E767" s="2">
        <f t="shared" si="28"/>
        <v>-1.5873349156290122E-2</v>
      </c>
      <c r="F767" s="2"/>
      <c r="G767" s="2"/>
      <c r="H767" s="2"/>
    </row>
    <row r="768" spans="1:8" ht="18.75" x14ac:dyDescent="0.3">
      <c r="A768" s="55">
        <v>43709</v>
      </c>
      <c r="B768">
        <v>599</v>
      </c>
      <c r="D768" s="56">
        <f t="shared" si="27"/>
        <v>2.3582677165354329</v>
      </c>
      <c r="E768" s="2">
        <f t="shared" si="28"/>
        <v>0.85792733109691266</v>
      </c>
      <c r="F768" s="2"/>
      <c r="G768" s="2"/>
      <c r="H768" s="2"/>
    </row>
    <row r="769" spans="1:8" ht="18.75" x14ac:dyDescent="0.3">
      <c r="A769" s="55">
        <v>43739</v>
      </c>
      <c r="B769">
        <v>997</v>
      </c>
      <c r="D769" s="56">
        <f t="shared" si="27"/>
        <v>3.9251968503937009</v>
      </c>
      <c r="E769" s="2">
        <f t="shared" si="28"/>
        <v>1.3674165029433019</v>
      </c>
      <c r="F769" s="2"/>
      <c r="G769" s="2"/>
      <c r="H769" s="2"/>
    </row>
    <row r="770" spans="1:8" ht="18.75" x14ac:dyDescent="0.3">
      <c r="A770" s="55">
        <v>43770</v>
      </c>
      <c r="B770">
        <v>344</v>
      </c>
      <c r="D770" s="56">
        <f t="shared" si="27"/>
        <v>1.3543307086614174</v>
      </c>
      <c r="E770" s="2">
        <f t="shared" si="28"/>
        <v>0.30330739035486182</v>
      </c>
      <c r="F770" s="2"/>
      <c r="G770" s="2"/>
      <c r="H770" s="2"/>
    </row>
    <row r="771" spans="1:8" ht="18.75" x14ac:dyDescent="0.3">
      <c r="A771" s="55">
        <v>43800</v>
      </c>
      <c r="B771">
        <v>206</v>
      </c>
      <c r="D771" s="56">
        <f t="shared" si="27"/>
        <v>0.8110236220472441</v>
      </c>
      <c r="E771" s="2">
        <f t="shared" si="28"/>
        <v>-0.2094580982289555</v>
      </c>
      <c r="F771" s="2"/>
      <c r="G771" s="2"/>
      <c r="H771" s="2"/>
    </row>
    <row r="772" spans="1:8" ht="18.75" x14ac:dyDescent="0.3">
      <c r="A772" s="55">
        <v>43831</v>
      </c>
      <c r="B772">
        <v>127</v>
      </c>
      <c r="D772" s="56">
        <f t="shared" si="27"/>
        <v>0.5</v>
      </c>
      <c r="E772" s="2">
        <f t="shared" si="28"/>
        <v>-0.69314718055994529</v>
      </c>
      <c r="F772" s="2"/>
      <c r="G772" s="2"/>
      <c r="H772" s="2"/>
    </row>
    <row r="773" spans="1:8" ht="18.75" x14ac:dyDescent="0.3">
      <c r="A773" s="55">
        <v>43862</v>
      </c>
      <c r="B773">
        <v>467</v>
      </c>
      <c r="D773" s="56">
        <f t="shared" ref="D773:D774" si="29">B773/($C$4*10)</f>
        <v>1.8385826771653544</v>
      </c>
      <c r="E773" s="2">
        <f t="shared" ref="E773:E774" si="30">LN(D773)</f>
        <v>0.60899499065036078</v>
      </c>
      <c r="F773" s="2"/>
      <c r="G773" s="2"/>
      <c r="H773" s="2"/>
    </row>
    <row r="774" spans="1:8" ht="18.75" x14ac:dyDescent="0.3">
      <c r="A774" s="55">
        <v>43891</v>
      </c>
      <c r="B774">
        <v>161</v>
      </c>
      <c r="D774" s="56">
        <f t="shared" si="29"/>
        <v>0.63385826771653542</v>
      </c>
      <c r="E774" s="2">
        <f t="shared" si="30"/>
        <v>-0.45592990203407363</v>
      </c>
      <c r="F774" s="2"/>
      <c r="G774" s="2"/>
      <c r="H774" s="2"/>
    </row>
  </sheetData>
  <mergeCells count="1"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Mod 2 Pie Chart &amp; Relative Freq</vt:lpstr>
      <vt:lpstr>Mod 2 Frequency Dist Data</vt:lpstr>
      <vt:lpstr>Mod 3 Central Tendancy</vt:lpstr>
      <vt:lpstr>Mod 4 Confidence Interval</vt:lpstr>
      <vt:lpstr>Mod 2 3 &amp; 4 Data exam</vt:lpstr>
      <vt:lpstr>Mod 5 Regression</vt:lpstr>
      <vt:lpstr>Mod 6 Lognormal</vt:lpstr>
      <vt:lpstr>inches</vt:lpstr>
      <vt:lpstr>LN_Inches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hiebs</dc:creator>
  <cp:lastModifiedBy>steve</cp:lastModifiedBy>
  <dcterms:created xsi:type="dcterms:W3CDTF">2021-05-11T20:35:51Z</dcterms:created>
  <dcterms:modified xsi:type="dcterms:W3CDTF">2023-08-03T23:40:23Z</dcterms:modified>
</cp:coreProperties>
</file>